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xlsBook"/>
  <mc:AlternateContent xmlns:mc="http://schemas.openxmlformats.org/markup-compatibility/2006">
    <mc:Choice Requires="x15">
      <x15ac:absPath xmlns:x15ac="http://schemas.microsoft.com/office/spreadsheetml/2010/11/ac" url="C:\Работа\Сайт\ЗАЯВКИ\Трофимов. С 01.06.2018\ВиВ\24\Новая папка\"/>
    </mc:Choice>
  </mc:AlternateContent>
  <xr:revisionPtr revIDLastSave="0" documentId="13_ncr:1_{2EF5888E-BA6F-4E3B-BCA8-6C7E280E7F72}" xr6:coauthVersionLast="45" xr6:coauthVersionMax="45" xr10:uidLastSave="{00000000-0000-0000-0000-000000000000}"/>
  <bookViews>
    <workbookView xWindow="-108" yWindow="-108" windowWidth="23256" windowHeight="12576" tabRatio="887" firstSheet="2" activeTab="4" xr2:uid="{00000000-000D-0000-FFFF-FFFF00000000}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5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r:id="rId18"/>
    <sheet name="Форма 3.12.3 | Т-подкл" sheetId="566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тарифов'!$F$20:$F$29</definedName>
    <definedName name="add_CS_List05_2">'Форма 1.0.1 | Т-транс'!$G$17</definedName>
    <definedName name="add_CS_List05_9">'Форма 1.0.1 | Т-подкл(инд)'!$G$17</definedName>
    <definedName name="add_CT_2">'Форма 3.12.2 | Т-транс'!$M$28</definedName>
    <definedName name="add_CT_9">'Форма 3.12.3 | Т-подкл(инд)'!$M$28</definedName>
    <definedName name="add_MO_2">'Форма 3.12.2 | Т-транс'!$M$29</definedName>
    <definedName name="add_MO_9">'Форма 3.12.3 | Т-подкл(инд)'!$M$29</definedName>
    <definedName name="add_MO_List05_2">'Форма 1.0.1 | Т-транс'!$G$14</definedName>
    <definedName name="add_MO_List05_9">'Форма 1.0.1 | Т-подкл(инд)'!$G$14</definedName>
    <definedName name="add_MR_List05_2">'Форма 1.0.1 | Т-транс'!$G$15</definedName>
    <definedName name="add_MR_List05_9">'Форма 1.0.1 | Т-подкл(инд)'!$G$15</definedName>
    <definedName name="add_Rate_2">'Форма 3.12.2 | Т-транс'!$M$30</definedName>
    <definedName name="add_Rate_9">'Форма 3.12.3 | Т-подкл(инд)'!$M$30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Т-ВО'!$M$28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тарифов'!$E$20:$S$29</definedName>
    <definedName name="checkCell_List06_1">'Форма 3.12.2 | Т-ВО'!$M$18:$AR$28</definedName>
    <definedName name="checkCell_List06_1_double_date">'Форма 3.12.2 | Т-ВО'!$AS$18:$AS$28</definedName>
    <definedName name="checkCell_List06_1_unique_t">'Форма 3.12.2 | Т-ВО'!$M$18:$M$28</definedName>
    <definedName name="checkCell_List06_1_unique_t1">'Форма 3.12.2 | Т-ВО'!$AT$18:$AT$28</definedName>
    <definedName name="checkCell_List06_10">'Форма 3.12.3 | Т-подкл'!$M$19:$AL$27</definedName>
    <definedName name="checkCell_List06_10_double_date">'Форма 3.12.3 | Т-подкл'!$AM$19:$AM$27</definedName>
    <definedName name="checkCell_List06_10_plata1">'Форма 3.12.3 | Т-подкл'!$AC$15:$AD$27</definedName>
    <definedName name="checkCell_List06_10_plata2">'Форма 3.12.3 | Т-подкл'!$AE$15:$AF$27</definedName>
    <definedName name="checkCell_List06_10_unique">'Форма 3.12.3 | Т-подкл'!$AN$19:$AN$27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Т-подкл'!$F$7:$I$13</definedName>
    <definedName name="checkCells_List05_11">'Форма 1.0.1 | Форма 3.11'!$F$7:$I$19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3.12.1'!$D$14:$L$48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et_union_hor!$O$29:$AQ$33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et_union_hor!$AQ$29:$AQ$41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Территории!$P$11:$P$15</definedName>
    <definedName name="group_rates">'Перечень тарифов'!$E$20:$E$29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тарифов'!$A$20:$A$29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TEHSHEET!$AQ$2:$AQ$3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Т-ВО'!$O$18:$O$28</definedName>
    <definedName name="List06_1_MC2">'Форма 3.12.2 | Т-ВО'!$AQ$18:$AQ$28</definedName>
    <definedName name="List06_1_note">'Форма 3.12.2 | Т-ВО'!$AR$18:$AR$28</definedName>
    <definedName name="List06_1_Period">'Форма 3.12.2 | Т-ВО'!$O$18:$U$28</definedName>
    <definedName name="List06_10_DP">'Форма 3.12.3 | Т-подкл'!$12:$12</definedName>
    <definedName name="List06_10_flagDS">'Форма 3.12.3 | Т-подкл'!$Y$18:$Y$27</definedName>
    <definedName name="List06_10_flagTN">'Форма 3.12.3 | Т-подкл'!$Q$18:$T$27</definedName>
    <definedName name="List06_10_flagTS">'Форма 3.12.3 | Т-подкл'!$U$18:$X$27</definedName>
    <definedName name="List06_10_MC2">'Форма 3.12.3 | Т-подкл'!$AK$19:$AK$27</definedName>
    <definedName name="List06_10_note">'Форма 3.12.3 | Т-подкл'!$AL$19:$AL$27</definedName>
    <definedName name="List06_10_Period">'Форма 3.12.3 | Т-подкл'!$AC$19:$AJ$27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3.12.1'!$H$17:$I$20</definedName>
    <definedName name="List14_1_Date_1">'Форма 3.12.1'!$H$24:$I$48</definedName>
    <definedName name="List14_1_DPR">'Форма 3.12.1'!$K$22</definedName>
    <definedName name="List14_1_flagIPR">'Форма 3.12.1'!$J$15</definedName>
    <definedName name="List14_1_GroundMaterials_1">'Форма 3.12.1'!$K$15:$K$48</definedName>
    <definedName name="List14_1_hypIPR">'Форма 3.12.1'!$K$15</definedName>
    <definedName name="List14_1_method">'Форма 3.12.1'!$J$17:$J$20</definedName>
    <definedName name="List14_1_note">'Форма 3.12.1'!$L$14:$L$48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тарифов'!$N$20:$N$29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тарифов'!$J$20:$J$29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_1">'Форма 3.12.2 | Т-ВО'!$I$18:$K$28</definedName>
    <definedName name="pDel_List06_10_3">'Форма 3.12.3 | Т-подкл'!$R$19:$R$27</definedName>
    <definedName name="pDel_List06_10_4">'Форма 3.12.3 | Т-подкл'!$V$19:$V$27</definedName>
    <definedName name="pDel_List06_10_5">'Форма 3.12.3 | Т-подкл'!$Z$19:$Z$27</definedName>
    <definedName name="pDel_List06_10_6">'Форма 3.12.3 | Т-подкл'!$K$19:$K$27</definedName>
    <definedName name="pDel_List06_10_7">'Форма 3.12.3 | Т-подкл'!$N$18:$N$27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3.12.1'!$C$17:$C$20</definedName>
    <definedName name="pDel_List14_1_1_2">'Форма 3.12.1'!$G$17:$G$20</definedName>
    <definedName name="pDel_List14_1_2">'Форма 3.12.1'!$C$24:$C$30</definedName>
    <definedName name="pDel_List14_1_2_2">'Форма 3.12.1'!$G$24:$G$30</definedName>
    <definedName name="pDel_List14_1_3">'Форма 3.12.1'!$C$32:$C$38</definedName>
    <definedName name="pDel_List14_1_3_2">'Форма 3.12.1'!$G$32:$G$38</definedName>
    <definedName name="pDel_List14_1_4">'Форма 3.12.1'!$C$40:$C$43</definedName>
    <definedName name="pDel_List14_1_4_2">'Форма 3.12.1'!$G$40:$G$43</definedName>
    <definedName name="pDel_List14_1_5">'Форма 3.12.1'!$C$45:$C$48</definedName>
    <definedName name="pDel_List14_1_5_2">'Форма 3.12.1'!$G$45:$G$48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тарифов'!$E$29</definedName>
    <definedName name="pIns_List03">'Форма 1.0.2'!$E$13</definedName>
    <definedName name="pIns_List06_1_Period">'Форма 3.12.2 | Т-ВО'!$AQ$14:$AQ$28</definedName>
    <definedName name="pIns_List06_10_Period">'Форма 3.12.3 | Т-подкл'!$AK$15:$AK$27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REESTR_ORG!$A$2:$J$117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тарифов'!$R$20:$R$29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тарифов'!$S$20:$S$29</definedName>
    <definedName name="year_list">TEHSHEET!$C$2:$C$6</definedName>
    <definedName name="year_list1">TEHSHEET!$B$2:$B$27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566" l="1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N19" i="566"/>
  <c r="AC22" i="566"/>
  <c r="AN22" i="566"/>
  <c r="AF23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2" i="612"/>
  <c r="A103" i="612"/>
  <c r="A104" i="612"/>
  <c r="A105" i="612"/>
  <c r="A106" i="612"/>
  <c r="A107" i="612"/>
  <c r="A108" i="612"/>
  <c r="A109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M8" i="530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AL17" i="530" s="1"/>
  <c r="AM17" i="530" s="1"/>
  <c r="AN17" i="530" s="1"/>
  <c r="AP17" i="530" s="1"/>
  <c r="AQ17" i="530" s="1"/>
  <c r="AR17" i="530" s="1"/>
  <c r="O18" i="530"/>
  <c r="AU24" i="530"/>
  <c r="AU23" i="530"/>
  <c r="Q25" i="530"/>
  <c r="X25" i="530"/>
  <c r="AE25" i="530"/>
  <c r="AL25" i="530"/>
  <c r="L18" i="530"/>
  <c r="L21" i="530"/>
  <c r="AT22" i="530"/>
  <c r="AS24" i="530"/>
  <c r="L23" i="530"/>
  <c r="L19" i="566"/>
  <c r="L20" i="530"/>
  <c r="L20" i="566"/>
  <c r="AM22" i="566"/>
  <c r="L22" i="530"/>
  <c r="L22" i="566"/>
  <c r="L24" i="530"/>
  <c r="L21" i="566"/>
  <c r="L19" i="530"/>
  <c r="AS23" i="530"/>
  <c r="AL35" i="471" l="1"/>
  <c r="AE35" i="471"/>
  <c r="X35" i="471"/>
  <c r="J27" i="610"/>
  <c r="A101" i="612" s="1"/>
  <c r="J35" i="610"/>
  <c r="A110" i="612" s="1"/>
  <c r="H18" i="625"/>
  <c r="H17" i="625"/>
  <c r="H15" i="625"/>
  <c r="H14" i="625"/>
  <c r="H13" i="625"/>
  <c r="H12" i="625"/>
  <c r="H11" i="625"/>
  <c r="H9" i="625"/>
  <c r="H8" i="625"/>
  <c r="H7" i="625"/>
  <c r="H19" i="622"/>
  <c r="H18" i="622"/>
  <c r="H15" i="622"/>
  <c r="H14" i="622"/>
  <c r="H17" i="622"/>
  <c r="H12" i="622"/>
  <c r="H9" i="622"/>
  <c r="H8" i="622"/>
  <c r="F47" i="610"/>
  <c r="E47" i="610"/>
  <c r="F42" i="610"/>
  <c r="E42" i="610"/>
  <c r="F37" i="610"/>
  <c r="E37" i="610"/>
  <c r="F29" i="610"/>
  <c r="E29" i="610"/>
  <c r="F19" i="610"/>
  <c r="E19" i="610"/>
  <c r="F45" i="610"/>
  <c r="E45" i="610"/>
  <c r="F40" i="610"/>
  <c r="E40" i="610"/>
  <c r="F32" i="610"/>
  <c r="E32" i="610"/>
  <c r="F24" i="610"/>
  <c r="E24" i="610"/>
  <c r="F17" i="610"/>
  <c r="E17" i="610"/>
  <c r="H12" i="618"/>
  <c r="H9" i="618"/>
  <c r="H8" i="618"/>
  <c r="H12" i="613"/>
  <c r="H9" i="613"/>
  <c r="H8" i="613"/>
  <c r="R14" i="601"/>
  <c r="H19" i="625" s="1"/>
  <c r="R13" i="601"/>
  <c r="R12" i="601"/>
  <c r="P12" i="601"/>
  <c r="F19" i="625"/>
  <c r="F9" i="625"/>
  <c r="F18" i="625"/>
  <c r="F16" i="622"/>
  <c r="M13" i="601"/>
  <c r="F12" i="625"/>
  <c r="M14" i="601"/>
  <c r="F15" i="625"/>
  <c r="F17" i="625"/>
  <c r="F16" i="625"/>
  <c r="F14" i="622"/>
  <c r="F19" i="622"/>
  <c r="M12" i="601"/>
  <c r="F8" i="625"/>
  <c r="F13" i="625"/>
  <c r="F10" i="625"/>
  <c r="F14" i="625"/>
  <c r="F15" i="622"/>
  <c r="F17" i="622"/>
  <c r="F11" i="625"/>
  <c r="F18" i="622"/>
  <c r="H13" i="613" l="1"/>
  <c r="H13" i="618"/>
  <c r="H13" i="622"/>
  <c r="N9" i="598"/>
  <c r="N8" i="598"/>
  <c r="M9" i="598"/>
  <c r="M8" i="598"/>
  <c r="O9" i="567"/>
  <c r="M9" i="567"/>
  <c r="O8" i="567"/>
  <c r="M8" i="567"/>
  <c r="F8" i="610"/>
  <c r="F7" i="610"/>
  <c r="E8" i="610"/>
  <c r="E7" i="610"/>
  <c r="B3" i="525"/>
  <c r="E3" i="437"/>
  <c r="E2" i="437"/>
  <c r="F291" i="471"/>
  <c r="B2" i="525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AU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M254" i="471"/>
  <c r="M259" i="471"/>
  <c r="F10" i="618"/>
  <c r="X154" i="471"/>
  <c r="L166" i="471"/>
  <c r="L62" i="471"/>
  <c r="M249" i="471"/>
  <c r="F13" i="618"/>
  <c r="F295" i="471"/>
  <c r="Y65" i="471"/>
  <c r="L29" i="471"/>
  <c r="AC98" i="471"/>
  <c r="L65" i="471"/>
  <c r="F10" i="617"/>
  <c r="X82" i="471"/>
  <c r="F9" i="622"/>
  <c r="X50" i="471"/>
  <c r="L77" i="471"/>
  <c r="AC100" i="471"/>
  <c r="L49" i="471"/>
  <c r="F13" i="614"/>
  <c r="F9" i="618"/>
  <c r="L47" i="471"/>
  <c r="F11" i="622"/>
  <c r="L23" i="567"/>
  <c r="L169" i="471"/>
  <c r="X23" i="567"/>
  <c r="L45" i="471"/>
  <c r="AT33" i="471"/>
  <c r="X120" i="471"/>
  <c r="F13" i="617"/>
  <c r="L80" i="471"/>
  <c r="L82" i="471"/>
  <c r="F10" i="622"/>
  <c r="AM184" i="471"/>
  <c r="L32" i="471"/>
  <c r="L33" i="471"/>
  <c r="Y153" i="471"/>
  <c r="L78" i="471"/>
  <c r="F13" i="613"/>
  <c r="F11" i="614"/>
  <c r="L21" i="598"/>
  <c r="X137" i="471"/>
  <c r="F9" i="613"/>
  <c r="L18" i="567"/>
  <c r="L19" i="567"/>
  <c r="Y22" i="567"/>
  <c r="L20" i="598"/>
  <c r="L46" i="471"/>
  <c r="Y81" i="471"/>
  <c r="AS34" i="471"/>
  <c r="F294" i="471"/>
  <c r="X66" i="471"/>
  <c r="F11" i="617"/>
  <c r="L66" i="471"/>
  <c r="F8" i="614"/>
  <c r="F8" i="617"/>
  <c r="AD97" i="471"/>
  <c r="F10" i="613"/>
  <c r="Y119" i="471"/>
  <c r="L30" i="471"/>
  <c r="L168" i="471"/>
  <c r="L31" i="471"/>
  <c r="F11" i="613"/>
  <c r="F12" i="614"/>
  <c r="L167" i="471"/>
  <c r="AN169" i="471"/>
  <c r="L22" i="567"/>
  <c r="L61" i="471"/>
  <c r="F12" i="622"/>
  <c r="L81" i="471"/>
  <c r="L48" i="471"/>
  <c r="F296" i="471"/>
  <c r="L20" i="567"/>
  <c r="F293" i="471"/>
  <c r="F12" i="613"/>
  <c r="L19" i="598"/>
  <c r="F9" i="617"/>
  <c r="L22" i="598"/>
  <c r="L34" i="471"/>
  <c r="Y136" i="471"/>
  <c r="L63" i="471"/>
  <c r="L182" i="471"/>
  <c r="L21" i="567"/>
  <c r="L183" i="471"/>
  <c r="F8" i="622"/>
  <c r="F8" i="613"/>
  <c r="L50" i="471"/>
  <c r="F12" i="617"/>
  <c r="F11" i="618"/>
  <c r="F13" i="622"/>
  <c r="F10" i="614"/>
  <c r="F9" i="614"/>
  <c r="Y49" i="471"/>
  <c r="AN22" i="598"/>
  <c r="L64" i="471"/>
  <c r="L181" i="471"/>
  <c r="F8" i="618"/>
  <c r="L79" i="471"/>
  <c r="F12" i="618"/>
  <c r="L184" i="471"/>
  <c r="F292" i="471"/>
</calcChain>
</file>

<file path=xl/sharedStrings.xml><?xml version="1.0" encoding="utf-8"?>
<sst xmlns="http://schemas.openxmlformats.org/spreadsheetml/2006/main" count="3492" uniqueCount="1841">
  <si>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</si>
  <si>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</si>
  <si>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</si>
  <si>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</si>
  <si>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</si>
  <si>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</si>
  <si>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</si>
  <si>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</si>
  <si>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</si>
  <si>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</si>
  <si>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</si>
  <si>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</si>
  <si>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</si>
  <si>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</si>
  <si>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</si>
  <si>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</si>
  <si>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</si>
  <si>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</si>
  <si>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</si>
  <si>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</si>
  <si>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</si>
  <si>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</si>
  <si>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</si>
  <si>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</si>
  <si>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</si>
  <si>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</si>
  <si>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</si>
  <si>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</si>
  <si>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</si>
  <si>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</si>
  <si>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</si>
  <si>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</si>
  <si>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</si>
  <si>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</si>
  <si>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</si>
  <si>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</si>
  <si>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</si>
  <si>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</si>
  <si>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</si>
  <si>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</si>
  <si>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</si>
  <si>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</si>
  <si>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</si>
  <si>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</si>
  <si>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</si>
  <si>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</si>
  <si>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</si>
  <si>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</si>
  <si>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</si>
  <si>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</si>
  <si>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</si>
  <si>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</si>
  <si>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</si>
  <si>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</si>
  <si>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</si>
  <si>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</si>
  <si>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</si>
  <si>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</si>
  <si>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</si>
  <si>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</si>
  <si>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</si>
  <si>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</si>
  <si>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</si>
  <si>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</si>
  <si>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</si>
  <si>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</si>
  <si>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</si>
  <si>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</si>
  <si>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</si>
  <si>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</si>
  <si>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</si>
  <si>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</si>
  <si>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</si>
  <si>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</si>
  <si>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</si>
  <si>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</si>
  <si>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</si>
  <si>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</si>
  <si>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</si>
  <si>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</si>
  <si>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</si>
  <si>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</si>
  <si>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</si>
  <si>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</si>
  <si>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</si>
  <si>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</si>
  <si>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</si>
  <si>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</si>
  <si>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</si>
  <si>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</si>
  <si>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</si>
  <si>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</si>
  <si>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</si>
  <si>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</si>
  <si>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</si>
  <si>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</si>
  <si>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</si>
  <si>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</si>
  <si>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</si>
  <si>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</si>
  <si>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</si>
  <si>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</si>
  <si>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</si>
  <si>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</si>
  <si>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</si>
  <si>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</si>
  <si>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</si>
  <si>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</si>
  <si>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</si>
  <si>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</si>
  <si>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</si>
  <si>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</si>
  <si>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</si>
  <si>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</si>
  <si>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</si>
  <si>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</si>
  <si>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</si>
  <si>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</si>
  <si>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</si>
  <si>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</si>
  <si>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</si>
  <si>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</si>
  <si>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</si>
  <si>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</si>
  <si>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</si>
  <si>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</si>
  <si>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</si>
  <si>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</si>
  <si>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</si>
  <si>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</si>
  <si>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</si>
  <si>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</si>
  <si>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</si>
  <si>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</si>
  <si>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</si>
  <si>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</si>
  <si>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</si>
  <si>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</si>
  <si>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</si>
  <si>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</si>
  <si>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</si>
  <si>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</si>
  <si>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</si>
  <si>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</si>
  <si>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</si>
  <si>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</si>
  <si>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</si>
  <si>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</si>
  <si>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</si>
  <si>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</si>
  <si>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</si>
  <si>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</si>
  <si>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</si>
  <si>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</si>
  <si>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</si>
  <si>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</si>
  <si>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</si>
  <si>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</si>
  <si>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</si>
  <si>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</si>
  <si>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</si>
  <si>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</si>
  <si>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</si>
  <si>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</si>
  <si>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</si>
  <si>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</si>
  <si>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</si>
  <si>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</si>
  <si>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</si>
  <si>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</si>
  <si>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</si>
  <si>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</si>
  <si>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</si>
  <si>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</si>
  <si>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</si>
  <si>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</si>
  <si>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</si>
  <si>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</si>
  <si>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</si>
  <si>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</si>
  <si>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</si>
  <si>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</si>
  <si>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</si>
  <si>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</si>
  <si>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</si>
  <si>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</si>
  <si>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</si>
  <si>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</si>
  <si>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</si>
  <si>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</si>
  <si>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</si>
  <si>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</si>
  <si>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</si>
  <si>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</si>
  <si>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</si>
  <si>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</si>
  <si>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</si>
  <si>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</si>
  <si>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</si>
  <si>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</si>
  <si>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</si>
  <si>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</si>
  <si>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</si>
  <si>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</si>
  <si>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</si>
  <si>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</si>
  <si>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</si>
  <si>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</si>
  <si>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</si>
  <si>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</si>
  <si>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</si>
  <si>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</si>
  <si>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</si>
  <si>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</si>
  <si>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</si>
  <si>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</si>
  <si>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</si>
  <si>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</si>
  <si>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</si>
  <si>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</si>
  <si>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</si>
  <si>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</si>
  <si>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</si>
  <si>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</si>
  <si>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</si>
  <si>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</si>
  <si>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</si>
  <si>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</si>
  <si>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</si>
  <si>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</si>
  <si>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</si>
  <si>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</si>
  <si>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</si>
  <si>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</si>
  <si>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</si>
  <si>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</si>
  <si>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</si>
  <si>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</si>
  <si>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</si>
  <si>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</si>
  <si>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</si>
  <si>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</si>
  <si>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</si>
  <si>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</si>
  <si>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</si>
  <si>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</si>
  <si>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</si>
  <si>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</si>
  <si>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</si>
  <si>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</si>
  <si>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</si>
  <si>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</si>
  <si>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</si>
  <si>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</si>
  <si>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</si>
  <si>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</si>
  <si>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</si>
  <si>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</si>
  <si>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</si>
  <si>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</si>
  <si>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</si>
  <si>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</si>
  <si>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</si>
  <si>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</si>
  <si>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</si>
  <si>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</si>
  <si>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</si>
  <si>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</si>
  <si>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</si>
  <si>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</si>
  <si>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</si>
  <si>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</si>
  <si>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</si>
  <si>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</si>
  <si>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</si>
  <si>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</si>
  <si>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</si>
  <si>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</si>
  <si>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</si>
  <si>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</si>
  <si>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</si>
  <si>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</si>
  <si>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</si>
  <si>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</si>
  <si>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</si>
  <si>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</si>
  <si>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</si>
  <si>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</si>
  <si>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</si>
  <si>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</si>
  <si>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</si>
  <si>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</si>
  <si>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</si>
  <si>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</si>
  <si>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</si>
  <si>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</si>
  <si>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</si>
  <si>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</si>
  <si>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</si>
  <si>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</si>
  <si>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</si>
  <si>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</si>
  <si>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</si>
  <si>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</si>
  <si>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</si>
  <si>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</si>
  <si>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</si>
  <si>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</si>
  <si>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</si>
  <si>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</si>
  <si>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</si>
  <si>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</si>
  <si>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</si>
  <si>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</si>
  <si>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</si>
  <si>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</si>
  <si>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</si>
  <si>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</si>
  <si>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</si>
  <si>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</si>
  <si>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</si>
  <si>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</si>
  <si>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</si>
  <si>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</si>
  <si>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</si>
  <si>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</si>
  <si>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</si>
  <si>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</si>
  <si>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</si>
  <si>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</si>
  <si>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</si>
  <si>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</si>
  <si>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</si>
  <si>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</si>
  <si>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</si>
  <si>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</si>
  <si>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</si>
  <si>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</si>
  <si>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</si>
  <si>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</si>
  <si>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</si>
  <si>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</si>
  <si>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</si>
  <si>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</si>
  <si>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</si>
  <si>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</si>
  <si>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</si>
  <si>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</si>
  <si>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</si>
  <si>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</si>
  <si>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</si>
  <si>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</si>
  <si>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</si>
  <si>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</si>
  <si>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</si>
  <si>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</si>
  <si>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</si>
  <si>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</si>
  <si>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</si>
  <si>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</si>
  <si>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</si>
  <si>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</si>
  <si>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</si>
  <si>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</si>
  <si>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</si>
  <si>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</si>
  <si>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</si>
  <si>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</si>
  <si>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</si>
  <si>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</si>
  <si>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</si>
  <si>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</si>
  <si>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</si>
  <si>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</si>
  <si>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</si>
  <si>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</si>
  <si>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</si>
  <si>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</si>
  <si>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</si>
  <si>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</si>
  <si>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</si>
  <si>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</si>
  <si>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</si>
  <si>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</si>
  <si>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</si>
  <si>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</si>
  <si>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</si>
  <si>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</si>
  <si>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</si>
  <si>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</si>
  <si>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</si>
  <si>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</si>
  <si>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</si>
  <si>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</si>
  <si>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</si>
  <si>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</si>
  <si>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</si>
  <si>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</si>
  <si>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</si>
  <si>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</si>
  <si>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</si>
  <si>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</si>
  <si>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</si>
  <si>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</si>
  <si>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</si>
  <si>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</si>
  <si>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</si>
  <si>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</si>
  <si>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</si>
  <si>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</si>
  <si>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</si>
  <si>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</si>
  <si>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</si>
  <si>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</si>
  <si>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</si>
  <si>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</si>
  <si>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</si>
  <si>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</si>
  <si>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</si>
  <si>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</si>
  <si>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</si>
  <si>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</si>
  <si>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</si>
  <si>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</si>
  <si>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</si>
  <si>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</si>
  <si>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</si>
  <si>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</si>
  <si>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</si>
  <si>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</si>
  <si>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</si>
  <si>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</si>
  <si>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</si>
  <si>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</si>
  <si>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</si>
  <si>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</si>
  <si>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</si>
  <si>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</si>
  <si>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</si>
  <si>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</si>
  <si>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</si>
  <si>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</si>
  <si>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</si>
  <si>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</si>
  <si>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</si>
  <si>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</si>
  <si>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</si>
  <si>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</si>
  <si>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</si>
  <si>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</si>
  <si>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</si>
  <si>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</si>
  <si>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</si>
  <si>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</si>
  <si>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</si>
  <si>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</si>
  <si>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</si>
  <si>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</si>
  <si>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</si>
  <si>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</si>
  <si>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</si>
  <si>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</si>
  <si>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</si>
  <si>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</si>
  <si>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</si>
  <si>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</si>
  <si>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</si>
  <si>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</si>
  <si>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</si>
  <si>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</si>
  <si>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</si>
  <si>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</si>
  <si>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</si>
  <si>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</si>
  <si>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</si>
  <si>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</si>
  <si>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</si>
  <si>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</si>
  <si>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</si>
  <si>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</si>
  <si>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</si>
  <si>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</si>
  <si>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</si>
  <si>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</si>
  <si>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</si>
  <si>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</si>
  <si>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</si>
  <si>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</si>
  <si>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</si>
  <si>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</si>
  <si>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</si>
  <si>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</si>
  <si>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</si>
  <si>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</si>
  <si>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</si>
  <si>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</si>
  <si>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</si>
  <si>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</si>
  <si>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</si>
  <si>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</si>
  <si>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</si>
  <si>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</si>
  <si>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</si>
  <si>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</si>
  <si>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</si>
  <si>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</si>
  <si>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</si>
  <si>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</si>
  <si>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</si>
  <si>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</si>
  <si>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</si>
  <si>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</si>
  <si>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</si>
  <si>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</si>
  <si>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</si>
  <si>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</si>
  <si>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</si>
  <si>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</si>
  <si>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</si>
  <si>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</si>
  <si>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</si>
  <si>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</si>
  <si>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</si>
  <si>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</si>
  <si>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</si>
  <si>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</si>
  <si>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</si>
  <si>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</si>
  <si>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</si>
  <si>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</si>
  <si>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</si>
  <si>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</si>
  <si>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</si>
  <si>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</si>
  <si>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</si>
  <si>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</si>
  <si>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</si>
  <si>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</si>
  <si>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</si>
  <si>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</si>
  <si>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</si>
  <si>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</si>
  <si>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</si>
  <si>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</si>
  <si>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</si>
  <si>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</si>
  <si>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</si>
  <si>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</si>
  <si>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</si>
  <si>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</si>
  <si>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</si>
  <si>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</si>
  <si>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</si>
  <si>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</si>
  <si>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</si>
  <si>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</si>
  <si>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</si>
  <si>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</si>
  <si>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</si>
  <si>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</si>
  <si>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</si>
  <si>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</si>
  <si>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</si>
  <si>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</si>
  <si>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</si>
  <si>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</si>
  <si>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</si>
  <si>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</si>
  <si>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</si>
  <si>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</si>
  <si>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</si>
  <si>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</si>
  <si>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</si>
  <si>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</si>
  <si>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</si>
  <si>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</si>
  <si>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</si>
  <si>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</si>
  <si>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</si>
  <si>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</si>
  <si>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</si>
  <si>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</si>
  <si>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</si>
  <si>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</si>
  <si>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</si>
  <si>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</si>
  <si>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</si>
  <si>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</si>
  <si>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</si>
  <si>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</si>
  <si>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</si>
  <si>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</si>
  <si>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</si>
  <si>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</si>
  <si>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</si>
  <si>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</si>
  <si>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</si>
  <si>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</si>
  <si>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</si>
  <si>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</si>
  <si>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</si>
  <si>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</si>
  <si>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</si>
  <si>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</si>
  <si>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</si>
  <si>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</si>
  <si>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</si>
  <si>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</si>
  <si>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</si>
  <si>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</si>
  <si>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</si>
  <si>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</si>
  <si>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</si>
  <si>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</si>
  <si>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</si>
  <si>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</si>
  <si>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</si>
  <si>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</si>
  <si>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</si>
  <si>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</si>
  <si>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</si>
  <si>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</si>
  <si>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</si>
  <si>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</si>
  <si>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</si>
  <si>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</si>
  <si>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</si>
  <si>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</si>
  <si>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</si>
  <si>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</si>
  <si>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</si>
  <si>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</si>
  <si>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</si>
  <si>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</si>
  <si>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</si>
  <si>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</si>
  <si>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</si>
  <si>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</si>
  <si>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</si>
  <si>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</si>
  <si>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</si>
  <si>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</si>
  <si>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</si>
  <si>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</si>
  <si>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</si>
  <si>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</si>
  <si>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</si>
  <si>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</si>
  <si>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</si>
  <si>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</si>
  <si>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</si>
  <si>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</si>
  <si>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</si>
  <si>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</si>
  <si>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</si>
  <si>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</si>
  <si>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</si>
  <si>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</si>
  <si>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</si>
  <si>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</si>
  <si>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</si>
  <si>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</si>
  <si>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</si>
  <si>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</si>
  <si>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</si>
  <si>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</si>
  <si>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</si>
  <si>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</si>
  <si>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</si>
  <si>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</si>
  <si>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</si>
  <si>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</si>
  <si>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</si>
  <si>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</si>
  <si>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</si>
  <si>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</si>
  <si>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</si>
  <si>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</si>
  <si>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</si>
  <si>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</si>
  <si>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</si>
  <si>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</si>
  <si>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</si>
  <si>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</si>
  <si>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</si>
  <si>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</si>
  <si>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</si>
  <si>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</si>
  <si>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</si>
  <si>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</si>
  <si>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</si>
  <si>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</si>
  <si>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</si>
  <si>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</si>
  <si>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</si>
  <si>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Проверка доступных обновлений...</t>
  </si>
  <si>
    <t>08.05.2019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</si>
  <si>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</si>
  <si>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</si>
  <si>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</si>
  <si>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</si>
  <si>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</si>
  <si>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</si>
  <si>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</si>
  <si>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</si>
  <si>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</si>
  <si>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</si>
  <si>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</si>
  <si>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</si>
  <si>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</si>
  <si>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</si>
  <si>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</si>
  <si>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</si>
  <si>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</si>
  <si>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</si>
  <si>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</si>
  <si>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</si>
  <si>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</si>
  <si>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</si>
  <si>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</si>
  <si>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</si>
  <si>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</si>
  <si>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</si>
  <si>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</si>
  <si>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</si>
  <si>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</si>
  <si>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</si>
  <si>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</si>
  <si>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</si>
  <si>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</si>
  <si>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</si>
  <si>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</si>
  <si>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</si>
  <si>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</si>
  <si>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</si>
  <si>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</si>
  <si>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</si>
  <si>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</si>
  <si>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</si>
  <si>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</si>
  <si>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</si>
  <si>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</si>
  <si>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</si>
  <si>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</si>
  <si>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</si>
  <si>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</si>
  <si>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</si>
  <si>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</si>
  <si>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</si>
  <si>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</si>
  <si>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</si>
  <si>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</si>
  <si>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</si>
  <si>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</si>
  <si>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</si>
  <si>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</si>
  <si>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</si>
  <si>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</si>
  <si>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</si>
  <si>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</si>
  <si>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</si>
  <si>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</si>
  <si>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</si>
  <si>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</si>
  <si>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</si>
  <si>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</si>
  <si>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</si>
  <si>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</si>
  <si>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</si>
  <si>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</si>
  <si>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</si>
  <si>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</si>
  <si>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</si>
  <si>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</si>
  <si>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</si>
  <si>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</si>
  <si>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</si>
  <si>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</si>
  <si>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</si>
  <si>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</si>
  <si>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</si>
  <si>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</si>
  <si>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</si>
  <si>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</si>
  <si>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</si>
  <si>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</si>
  <si>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</si>
  <si>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</si>
  <si>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</si>
  <si>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</si>
  <si>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</si>
  <si>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</si>
  <si>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</si>
  <si>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</si>
  <si>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</si>
  <si>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</si>
  <si>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</si>
  <si>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</si>
  <si>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</si>
  <si>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</si>
  <si>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</si>
  <si>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</si>
  <si>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</si>
  <si>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</si>
  <si>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</si>
  <si>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</si>
  <si>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</si>
  <si>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</si>
  <si>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</si>
  <si>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</si>
  <si>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</si>
  <si>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</si>
  <si>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</si>
  <si>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</si>
  <si>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</si>
  <si>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</si>
  <si>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</si>
  <si>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</si>
  <si>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</si>
  <si>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</si>
  <si>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</si>
  <si>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</si>
  <si>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</si>
  <si>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</si>
  <si>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</si>
  <si>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</si>
  <si>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</si>
  <si>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</si>
  <si>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</si>
  <si>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</si>
  <si>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</si>
  <si>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</si>
  <si>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</si>
  <si>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</si>
  <si>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</si>
  <si>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</si>
  <si>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</si>
  <si>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</si>
  <si>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</si>
  <si>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</si>
  <si>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</si>
  <si>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</si>
  <si>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</si>
  <si>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</si>
  <si>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</si>
  <si>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</si>
  <si>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</si>
  <si>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</si>
  <si>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</si>
  <si>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</si>
  <si>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</si>
  <si>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</si>
  <si>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</si>
  <si>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</si>
  <si>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</si>
  <si>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</si>
  <si>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</si>
  <si>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</si>
  <si>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</si>
  <si>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</si>
  <si>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</si>
  <si>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</si>
  <si>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</si>
  <si>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</si>
  <si>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</si>
  <si>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</si>
  <si>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</si>
  <si>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</si>
  <si>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</si>
  <si>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</si>
  <si>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</si>
  <si>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</si>
  <si>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</si>
  <si>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</si>
  <si>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</si>
  <si>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</si>
  <si>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</si>
  <si>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</si>
  <si>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</si>
  <si>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</si>
  <si>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</si>
  <si>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</si>
  <si>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</si>
  <si>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</si>
  <si>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</si>
  <si>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</si>
  <si>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</si>
  <si>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</si>
  <si>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</si>
  <si>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</si>
  <si>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</si>
  <si>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</si>
  <si>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</si>
  <si>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</si>
  <si>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</si>
  <si>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</si>
  <si>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</si>
  <si>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</si>
  <si>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</si>
  <si>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</si>
  <si>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</si>
  <si>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</si>
  <si>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</si>
  <si>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</si>
  <si>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</si>
  <si>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</si>
  <si>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</si>
  <si>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</si>
  <si>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</si>
  <si>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</si>
  <si>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</si>
  <si>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</si>
  <si>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</si>
  <si>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</si>
  <si>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</si>
  <si>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</si>
  <si>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</si>
  <si>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</si>
  <si>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</si>
  <si>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</si>
  <si>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</si>
  <si>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</si>
  <si>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</si>
  <si>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</si>
  <si>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</si>
  <si>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</si>
  <si>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</si>
  <si>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</si>
  <si>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</si>
  <si>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</si>
  <si>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</si>
  <si>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</si>
  <si>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</si>
  <si>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</si>
  <si>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</si>
  <si>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</si>
  <si>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</si>
  <si>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</si>
  <si>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</si>
  <si>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</si>
  <si>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</si>
  <si>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</si>
  <si>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</si>
  <si>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</si>
  <si>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</si>
  <si>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</si>
  <si>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</si>
  <si>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</si>
  <si>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</si>
  <si>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</si>
  <si>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</si>
  <si>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</si>
  <si>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</si>
  <si>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</si>
  <si>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</si>
  <si>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</si>
  <si>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</si>
  <si>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</si>
  <si>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</si>
  <si>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</si>
  <si>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</si>
  <si>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</si>
  <si>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</si>
  <si>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</si>
  <si>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</si>
  <si>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</si>
  <si>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</si>
  <si>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</si>
  <si>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</si>
  <si>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</si>
  <si>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</si>
  <si>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</si>
  <si>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</si>
  <si>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</si>
  <si>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</si>
  <si>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</si>
  <si>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</si>
  <si>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</si>
  <si>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</si>
  <si>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</si>
  <si>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</si>
  <si>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</si>
  <si>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</si>
  <si>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</si>
  <si>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</si>
  <si>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</si>
  <si>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</si>
  <si>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</si>
  <si>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</si>
  <si>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</si>
  <si>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</si>
  <si>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</si>
  <si>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</si>
  <si>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</si>
  <si>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</si>
  <si>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</si>
  <si>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</si>
  <si>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</si>
  <si>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</si>
  <si>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</si>
  <si>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</si>
  <si>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</si>
  <si>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</si>
  <si>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</si>
  <si>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</si>
  <si>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</si>
  <si>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</si>
  <si>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</si>
  <si>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</si>
  <si>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</si>
  <si>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</si>
  <si>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</si>
  <si>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</si>
  <si>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</si>
  <si>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</si>
  <si>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</si>
  <si>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</si>
  <si>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</si>
  <si>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</si>
  <si>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</si>
  <si>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</si>
  <si>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</si>
  <si>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</si>
  <si>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</si>
  <si>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</si>
  <si>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</si>
  <si>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</si>
  <si>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</si>
  <si>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</si>
  <si>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</si>
  <si>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</si>
  <si>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</si>
  <si>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</si>
  <si>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</si>
  <si>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</si>
  <si>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</si>
  <si>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</si>
  <si>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</si>
  <si>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</si>
  <si>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</si>
  <si>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</si>
  <si>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</si>
  <si>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</si>
  <si>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</si>
  <si>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</si>
  <si>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</si>
  <si>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</si>
  <si>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</si>
  <si>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</si>
  <si>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</si>
  <si>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</si>
  <si>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</si>
  <si>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</si>
  <si>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</si>
  <si>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</si>
  <si>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</si>
  <si>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</si>
  <si>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</si>
  <si>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</si>
  <si>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</si>
  <si>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</si>
  <si>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</si>
  <si>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</si>
  <si>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</si>
  <si>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</si>
  <si>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</si>
  <si>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</si>
  <si>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</si>
  <si>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</si>
  <si>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</si>
  <si>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</si>
  <si>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</si>
  <si>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</si>
  <si>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</si>
  <si>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</si>
  <si>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</si>
  <si>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</si>
  <si>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</si>
  <si>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</si>
  <si>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</si>
  <si>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</si>
  <si>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</si>
  <si>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</si>
  <si>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</si>
  <si>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</si>
  <si>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</si>
  <si>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</si>
  <si>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</si>
  <si>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</si>
  <si>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</si>
  <si>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</si>
  <si>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</si>
  <si>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</si>
  <si>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</si>
  <si>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</si>
  <si>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</si>
  <si>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</si>
  <si>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</si>
  <si>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</si>
  <si>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</si>
  <si>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</si>
  <si>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</si>
  <si>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</si>
  <si>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</si>
  <si>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</si>
  <si>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</si>
  <si>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</si>
  <si>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</si>
  <si>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</si>
  <si>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</si>
  <si>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</si>
  <si>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</si>
  <si>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</si>
  <si>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</si>
  <si>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</si>
  <si>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</si>
  <si>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</si>
  <si>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</si>
  <si>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</si>
  <si>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</si>
  <si>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</si>
  <si>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</si>
  <si>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</si>
  <si>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</si>
  <si>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</si>
  <si>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</si>
  <si>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</si>
  <si>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</si>
  <si>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</si>
  <si>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</si>
  <si>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</si>
  <si>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</si>
  <si>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</si>
  <si>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</si>
  <si>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</si>
  <si>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</si>
  <si>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</si>
  <si>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</si>
  <si>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</si>
  <si>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</si>
  <si>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</si>
  <si>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</si>
  <si>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</si>
  <si>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</si>
  <si>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</si>
  <si>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</si>
  <si>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</si>
  <si>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</si>
  <si>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</si>
  <si>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</si>
  <si>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</si>
  <si>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</si>
  <si>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</si>
  <si>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</si>
  <si>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</si>
  <si>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</si>
  <si>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</si>
  <si>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</si>
  <si>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</si>
  <si>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</si>
  <si>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</si>
  <si>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</si>
  <si>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</si>
  <si>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</si>
  <si>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</si>
  <si>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</si>
  <si>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</si>
  <si>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</si>
  <si>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</si>
  <si>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</si>
  <si>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</si>
  <si>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</si>
  <si>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</si>
  <si>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</si>
  <si>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</si>
  <si>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</si>
  <si>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</si>
  <si>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</si>
  <si>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</si>
  <si>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</si>
  <si>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</si>
  <si>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</si>
  <si>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</si>
  <si>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</si>
  <si>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</si>
  <si>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</si>
  <si>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</si>
  <si>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</si>
  <si>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</si>
  <si>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</si>
  <si>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</si>
  <si>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</si>
  <si>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</si>
  <si>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</si>
  <si>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</si>
  <si>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</si>
  <si>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</si>
  <si>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</si>
  <si>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</si>
  <si>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</si>
  <si>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</si>
  <si>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</si>
  <si>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</si>
  <si>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</si>
  <si>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</si>
  <si>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</si>
  <si>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</si>
  <si>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</si>
  <si>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</si>
  <si>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</si>
  <si>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</si>
  <si>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</si>
  <si>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</si>
  <si>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</si>
  <si>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</si>
  <si>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</si>
  <si>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</si>
  <si>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</si>
  <si>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</si>
  <si>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</si>
  <si>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</si>
  <si>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</si>
  <si>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</si>
  <si>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</si>
  <si>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</si>
  <si>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</si>
  <si>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</si>
  <si>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</si>
  <si>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</si>
  <si>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</si>
  <si>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</si>
  <si>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</si>
  <si>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</si>
  <si>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</si>
  <si>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</si>
  <si>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</si>
  <si>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</si>
  <si>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</si>
  <si>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</si>
  <si>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</si>
  <si>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</si>
  <si>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</si>
  <si>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</si>
  <si>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</si>
  <si>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</si>
  <si>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</si>
  <si>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</si>
  <si>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</si>
  <si>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</si>
  <si>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</si>
  <si>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</si>
  <si>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</si>
  <si>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</si>
  <si>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</si>
  <si>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</si>
  <si>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</si>
  <si>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</si>
  <si>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</si>
  <si>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</si>
  <si>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</si>
  <si>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</si>
  <si>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</si>
  <si>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</si>
  <si>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</si>
  <si>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</si>
  <si>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</si>
  <si>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</si>
  <si>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</si>
  <si>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</si>
  <si>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</si>
  <si>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</si>
  <si>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</si>
  <si>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</si>
  <si>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</si>
  <si>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</si>
  <si>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</si>
  <si>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</si>
  <si>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</si>
  <si>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</si>
  <si>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</si>
  <si>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</si>
  <si>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</si>
  <si>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</si>
  <si>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</si>
  <si>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</si>
  <si>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</si>
  <si>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</si>
  <si>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</si>
  <si>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</si>
  <si>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</si>
  <si>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</si>
  <si>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</si>
  <si>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</si>
  <si>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</si>
  <si>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</si>
  <si>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</si>
  <si>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</si>
  <si>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</si>
  <si>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</si>
  <si>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</si>
  <si>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</si>
  <si>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</si>
  <si>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</si>
  <si>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</si>
  <si>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</si>
  <si>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</si>
  <si>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</si>
  <si>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</si>
  <si>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</si>
  <si>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</si>
  <si>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</si>
  <si>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</si>
  <si>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</si>
  <si>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</si>
  <si>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</si>
  <si>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</si>
  <si>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</si>
  <si>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</si>
  <si>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</si>
  <si>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</si>
  <si>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</si>
  <si>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</si>
  <si>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</si>
  <si>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</si>
  <si>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</si>
  <si>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</si>
  <si>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</si>
  <si>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</si>
  <si>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</si>
  <si>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</si>
  <si>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</si>
  <si>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</si>
  <si>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</si>
  <si>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</si>
  <si>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</si>
  <si>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</si>
  <si>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</si>
  <si>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</si>
  <si>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</si>
  <si>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</si>
  <si>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</si>
  <si>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</si>
  <si>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</si>
  <si>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</si>
  <si>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</si>
  <si>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</si>
  <si>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</si>
  <si>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</si>
  <si>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</si>
  <si>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</si>
  <si>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</si>
  <si>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</si>
  <si>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</si>
  <si>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</si>
  <si>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</si>
  <si>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</si>
  <si>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</si>
  <si>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</si>
  <si>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</si>
  <si>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</si>
  <si>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</si>
  <si>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</si>
  <si>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</si>
  <si>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</si>
  <si>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</si>
  <si>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</si>
  <si>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</si>
  <si>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</si>
  <si>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</si>
  <si>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</si>
  <si>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</si>
  <si>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</si>
  <si>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</si>
  <si>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</si>
  <si>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</si>
  <si>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</si>
  <si>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</si>
  <si>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</si>
  <si>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</si>
  <si>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</si>
  <si>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FAS.JKH.OPEN.INFO.REQUEST.VO!</t>
  </si>
  <si>
    <t>01.01.2020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</si>
  <si>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</si>
  <si>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</si>
  <si>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</si>
  <si>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</si>
  <si>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</si>
  <si>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</si>
  <si>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</si>
  <si>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</si>
  <si>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</si>
  <si>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</si>
  <si>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26322473</t>
  </si>
  <si>
    <t>АО "Арконик СМЗ"</t>
  </si>
  <si>
    <t>6310000160</t>
  </si>
  <si>
    <t>631050001</t>
  </si>
  <si>
    <t>30385470</t>
  </si>
  <si>
    <t>АО "Водные технологии"</t>
  </si>
  <si>
    <t>3328462474</t>
  </si>
  <si>
    <t>631401001</t>
  </si>
  <si>
    <t>26783848</t>
  </si>
  <si>
    <t>АО "Водоканал"</t>
  </si>
  <si>
    <t>6377011416</t>
  </si>
  <si>
    <t>637701001</t>
  </si>
  <si>
    <t>16-03-2010 00:00:00</t>
  </si>
  <si>
    <t>30354412</t>
  </si>
  <si>
    <t>АО "Главное управление жилищно-коммунального хозяйства"</t>
  </si>
  <si>
    <t>5116000922</t>
  </si>
  <si>
    <t>631743001</t>
  </si>
  <si>
    <t>26485575</t>
  </si>
  <si>
    <t>АО "КНПЗ"</t>
  </si>
  <si>
    <t>6314006396</t>
  </si>
  <si>
    <t>997250001</t>
  </si>
  <si>
    <t>15-10-2002 00:00:00</t>
  </si>
  <si>
    <t>26485577</t>
  </si>
  <si>
    <t>АО "Международный аэропорт "Курумоч"</t>
  </si>
  <si>
    <t>6313036408</t>
  </si>
  <si>
    <t>26485720</t>
  </si>
  <si>
    <t>АО "ННК"</t>
  </si>
  <si>
    <t>6330017980</t>
  </si>
  <si>
    <t>30918061</t>
  </si>
  <si>
    <t>АО "Особая экономическая зона промышленно-производственного типа "Тольятти"</t>
  </si>
  <si>
    <t>6321345424</t>
  </si>
  <si>
    <t>638201001</t>
  </si>
  <si>
    <t>28047458</t>
  </si>
  <si>
    <t>АО "Тольяттисинтез"</t>
  </si>
  <si>
    <t>6323106975</t>
  </si>
  <si>
    <t>632401001</t>
  </si>
  <si>
    <t>26485717</t>
  </si>
  <si>
    <t>АО “Новокуйбышевский нефтеперерабатывающий завод”</t>
  </si>
  <si>
    <t>6330000553</t>
  </si>
  <si>
    <t>997150001</t>
  </si>
  <si>
    <t>26485308</t>
  </si>
  <si>
    <t>АО “РЭУ” “Самарский”</t>
  </si>
  <si>
    <t>7714783092</t>
  </si>
  <si>
    <t>631143001</t>
  </si>
  <si>
    <t>30398817</t>
  </si>
  <si>
    <t>АО «ПО КХ г.о. Тольятти»</t>
  </si>
  <si>
    <t>6324014124</t>
  </si>
  <si>
    <t>26485294</t>
  </si>
  <si>
    <t>АО «Транснефть-Приволга» (филиал РНУ)</t>
  </si>
  <si>
    <t>6317024749</t>
  </si>
  <si>
    <t>631702003</t>
  </si>
  <si>
    <t>31014933</t>
  </si>
  <si>
    <t>ГАУ «ЦИК СО»</t>
  </si>
  <si>
    <t>6315856452</t>
  </si>
  <si>
    <t>631501001</t>
  </si>
  <si>
    <t>30403609</t>
  </si>
  <si>
    <t>ЗАО "Нефтефлот"</t>
  </si>
  <si>
    <t>6314010931</t>
  </si>
  <si>
    <t>28461911</t>
  </si>
  <si>
    <t>ЗАО "СВ-Поволжское"</t>
  </si>
  <si>
    <t>6322025804</t>
  </si>
  <si>
    <t>26774814</t>
  </si>
  <si>
    <t>ЗАО "Энергетика и связь строительства</t>
  </si>
  <si>
    <t>6320005633</t>
  </si>
  <si>
    <t>16-08-2002 00:00:00</t>
  </si>
  <si>
    <t>26485546</t>
  </si>
  <si>
    <t>ЗАО “Самарский завод Нефтемаш”</t>
  </si>
  <si>
    <t>6314007537</t>
  </si>
  <si>
    <t>26485128</t>
  </si>
  <si>
    <t>ЗАО “Северный ключ”</t>
  </si>
  <si>
    <t>6379000674</t>
  </si>
  <si>
    <t>635701001</t>
  </si>
  <si>
    <t>28237568</t>
  </si>
  <si>
    <t>ИП Гращенков В.В.</t>
  </si>
  <si>
    <t>637200358828</t>
  </si>
  <si>
    <t>отсутствует</t>
  </si>
  <si>
    <t>28546014</t>
  </si>
  <si>
    <t>ИП Самородов С.Ф.</t>
  </si>
  <si>
    <t>637101834265</t>
  </si>
  <si>
    <t>26485289</t>
  </si>
  <si>
    <t>КРУ АО "Транснефть - Дружба"</t>
  </si>
  <si>
    <t>3235002178</t>
  </si>
  <si>
    <t>631543001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</si>
  <si>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</si>
  <si>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</si>
  <si>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</si>
  <si>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</si>
  <si>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26641429</t>
  </si>
  <si>
    <t>МКП “Волжское”</t>
  </si>
  <si>
    <t>6325053743</t>
  </si>
  <si>
    <t>632501001</t>
  </si>
  <si>
    <t>01-01-2011 00:00:00</t>
  </si>
  <si>
    <t>28982060</t>
  </si>
  <si>
    <t>МП "УК ЖКХ" муниципального района Шигонский</t>
  </si>
  <si>
    <t>6325042903</t>
  </si>
  <si>
    <t>26485278</t>
  </si>
  <si>
    <t>МП “ПО ЖКХ” Клявлинского района</t>
  </si>
  <si>
    <t>6373002805</t>
  </si>
  <si>
    <t>637301001</t>
  </si>
  <si>
    <t>30354190</t>
  </si>
  <si>
    <t>МП г. Самары "Самараводоканал"</t>
  </si>
  <si>
    <t>6316029945</t>
  </si>
  <si>
    <t>631801001</t>
  </si>
  <si>
    <t>28875201</t>
  </si>
  <si>
    <t>МП городского округа Самара "Инженерные системы"</t>
  </si>
  <si>
    <t>6315946321</t>
  </si>
  <si>
    <t>631901001</t>
  </si>
  <si>
    <t>27271268</t>
  </si>
  <si>
    <t>МП м.р. Ставропольский "СтавропольРесурсСервис"</t>
  </si>
  <si>
    <t>6382061363</t>
  </si>
  <si>
    <t>18-04-2011 00:00:00</t>
  </si>
  <si>
    <t>27567358</t>
  </si>
  <si>
    <t>МУП "Балашейское ЖКХ"</t>
  </si>
  <si>
    <t>6325056600</t>
  </si>
  <si>
    <t>30894268</t>
  </si>
  <si>
    <t>МУП "Вода-16"</t>
  </si>
  <si>
    <t>6330074114</t>
  </si>
  <si>
    <t>633001001</t>
  </si>
  <si>
    <t>28869900</t>
  </si>
  <si>
    <t>МУП "Водоканал Подстепки"</t>
  </si>
  <si>
    <t>6382067750</t>
  </si>
  <si>
    <t>27540133</t>
  </si>
  <si>
    <t>МУП "Водоканал"</t>
  </si>
  <si>
    <t>6330043412</t>
  </si>
  <si>
    <t>01-02-2011 00:00:00</t>
  </si>
  <si>
    <t>27973110</t>
  </si>
  <si>
    <t>МУП "ВодоканалСервис"</t>
  </si>
  <si>
    <t>6330052128</t>
  </si>
  <si>
    <t>01-05-2012 00:00:00</t>
  </si>
  <si>
    <t>26374844</t>
  </si>
  <si>
    <t>МУП "Водопроводно-канализационное хозяйство</t>
  </si>
  <si>
    <t>6357020250</t>
  </si>
  <si>
    <t>26777219</t>
  </si>
  <si>
    <t>МУП "Водоснабжение"</t>
  </si>
  <si>
    <t>6375193506</t>
  </si>
  <si>
    <t>637501001</t>
  </si>
  <si>
    <t>28823110</t>
  </si>
  <si>
    <t>МУП "Волга"</t>
  </si>
  <si>
    <t>6330061877</t>
  </si>
  <si>
    <t>28155005</t>
  </si>
  <si>
    <t>МУП "Жилищно-комунальная служба муниципального района Алексеевский Самарской области"</t>
  </si>
  <si>
    <t>6377015989</t>
  </si>
  <si>
    <t>30946548</t>
  </si>
  <si>
    <t>МУП "Жилкомхоз"</t>
  </si>
  <si>
    <t>6376020626</t>
  </si>
  <si>
    <t>637601001</t>
  </si>
  <si>
    <t>30949553</t>
  </si>
  <si>
    <t>МУП "Каскад"</t>
  </si>
  <si>
    <t>6330077637</t>
  </si>
  <si>
    <t>30391476</t>
  </si>
  <si>
    <t>МУП "Обшаровская коммунальная служба"</t>
  </si>
  <si>
    <t>6330068953</t>
  </si>
  <si>
    <t>28545946</t>
  </si>
  <si>
    <t>МУП "Петра Дубрава"</t>
  </si>
  <si>
    <t>6330061820</t>
  </si>
  <si>
    <t>28819333</t>
  </si>
  <si>
    <t>МУП "Прогресс"</t>
  </si>
  <si>
    <t>6330062126</t>
  </si>
  <si>
    <t>26381101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</si>
  <si>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</si>
  <si>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</si>
  <si>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</si>
  <si>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27567296</t>
  </si>
  <si>
    <t>МУП "Смышляевское"</t>
  </si>
  <si>
    <t>6367057958</t>
  </si>
  <si>
    <t>636701001</t>
  </si>
  <si>
    <t>28817364</t>
  </si>
  <si>
    <t>МУП "Юбилейный" Волжского района</t>
  </si>
  <si>
    <t>6330061860</t>
  </si>
  <si>
    <t>26485191</t>
  </si>
  <si>
    <t>МУП “Волжское ЖКХ”</t>
  </si>
  <si>
    <t>6376002176</t>
  </si>
  <si>
    <t>26485216</t>
  </si>
  <si>
    <t>МУП “ЖИЛКОМСЕРВИС”</t>
  </si>
  <si>
    <t>6376017704</t>
  </si>
  <si>
    <t>26485135</t>
  </si>
  <si>
    <t>МУП “ЖКХ Пестравского района”</t>
  </si>
  <si>
    <t>6378000209</t>
  </si>
  <si>
    <t>26485224</t>
  </si>
  <si>
    <t>МУП “КОММУНАЛЬНИК”</t>
  </si>
  <si>
    <t>6376016605</t>
  </si>
  <si>
    <t>26485237</t>
  </si>
  <si>
    <t>МУП “МИРНЕНСКОЕ ЖКХ”</t>
  </si>
  <si>
    <t>6376003719</t>
  </si>
  <si>
    <t>26485110</t>
  </si>
  <si>
    <t>МУП “Райжилкомхоз Сызранского района”</t>
  </si>
  <si>
    <t>6325043985</t>
  </si>
  <si>
    <t>30-05-2007 00:00:00</t>
  </si>
  <si>
    <t>28534239</t>
  </si>
  <si>
    <t>МУП «Волжское ЖКХ»</t>
  </si>
  <si>
    <t>6330061891</t>
  </si>
  <si>
    <t>28535855</t>
  </si>
  <si>
    <t>МУП «Воскресенское»</t>
  </si>
  <si>
    <t>6330062020</t>
  </si>
  <si>
    <t>28534882</t>
  </si>
  <si>
    <t>МУП «Подстепновка»</t>
  </si>
  <si>
    <t>6330060947</t>
  </si>
  <si>
    <t>26485771</t>
  </si>
  <si>
    <t>МУП Алексеевский комбинат коммунальных предприятий и благоустройства</t>
  </si>
  <si>
    <t>6350000400</t>
  </si>
  <si>
    <t>635001001</t>
  </si>
  <si>
    <t>26485795</t>
  </si>
  <si>
    <t>МУП Большеглушицкого района Самарской области “ЖЭК № 1”</t>
  </si>
  <si>
    <t>6364003023</t>
  </si>
  <si>
    <t>636401001</t>
  </si>
  <si>
    <t>26485797</t>
  </si>
  <si>
    <t>МУП Большеглушицкого района Самарской области ПОЖКХ</t>
  </si>
  <si>
    <t>6364000199</t>
  </si>
  <si>
    <t>28869887</t>
  </si>
  <si>
    <t>МУП ЖКХ "Коммунальщик"</t>
  </si>
  <si>
    <t>6382067630</t>
  </si>
  <si>
    <t>26485318</t>
  </si>
  <si>
    <t>МУП ЖКХ “Малышевка”</t>
  </si>
  <si>
    <t>6371004885</t>
  </si>
  <si>
    <t>637101001</t>
  </si>
  <si>
    <t>26485226</t>
  </si>
  <si>
    <t>МУП КРАСНОЯРСКОЕ ЖКХ</t>
  </si>
  <si>
    <t>6376002095</t>
  </si>
  <si>
    <t>26485100</t>
  </si>
  <si>
    <t>МУП Усольское ЖКХ</t>
  </si>
  <si>
    <t>6387003855</t>
  </si>
  <si>
    <t>638701001</t>
  </si>
  <si>
    <t>28974646</t>
  </si>
  <si>
    <t>МУП Чистый поселок</t>
  </si>
  <si>
    <t>6330053474</t>
  </si>
  <si>
    <t>26485769</t>
  </si>
  <si>
    <t>МУП г.о. Октябрьск “Жилищное управление”</t>
  </si>
  <si>
    <t>6325037090</t>
  </si>
  <si>
    <t>26485131</t>
  </si>
  <si>
    <t>МУПП ЖКХ Похвистневского района</t>
  </si>
  <si>
    <t>6379000089</t>
  </si>
  <si>
    <t>28874521</t>
  </si>
  <si>
    <t>Муниципальное унитарное предприятие жилищно-коммунального хозяйства сельского поселения Курумоч</t>
  </si>
  <si>
    <t>6330063874</t>
  </si>
  <si>
    <t>26374826</t>
  </si>
  <si>
    <t>Новокуйбышевский МУП "Водоканал"</t>
  </si>
  <si>
    <t>6330002381</t>
  </si>
  <si>
    <t>26381078</t>
  </si>
  <si>
    <t>ОАО "Новокуйбышевские очистные сооружения"</t>
  </si>
  <si>
    <t>6330024522</t>
  </si>
  <si>
    <t>26798861</t>
  </si>
  <si>
    <t>6320004728</t>
  </si>
  <si>
    <t>997350001</t>
  </si>
  <si>
    <t>26485395</t>
  </si>
  <si>
    <t>6320000561</t>
  </si>
  <si>
    <t>632001001</t>
  </si>
  <si>
    <t>27675710</t>
  </si>
  <si>
    <t>ООО "АВТОГРАД-ВОДОКАНАЛ"</t>
  </si>
  <si>
    <t>6321280368</t>
  </si>
  <si>
    <t>632101001</t>
  </si>
  <si>
    <t>28145005</t>
  </si>
  <si>
    <t>ООО "Аква-Строй"</t>
  </si>
  <si>
    <t>6313539031</t>
  </si>
  <si>
    <t>613301001</t>
  </si>
  <si>
    <t>26374836</t>
  </si>
  <si>
    <t>ООО "Алакаевское ЖКХ"</t>
  </si>
  <si>
    <t>6350010983</t>
  </si>
  <si>
    <t>10-01-2007 00:00:00</t>
  </si>
  <si>
    <t>26322451</t>
  </si>
  <si>
    <t>ООО "БИАКСПЛЕН"</t>
  </si>
  <si>
    <t>5244013331</t>
  </si>
  <si>
    <t>633043001</t>
  </si>
  <si>
    <t>30924132</t>
  </si>
  <si>
    <t>ООО "Водеко"</t>
  </si>
  <si>
    <t>6312135727</t>
  </si>
  <si>
    <t>631201001</t>
  </si>
  <si>
    <t>30933675</t>
  </si>
  <si>
    <t>ООО "Водоканал"</t>
  </si>
  <si>
    <t>6330076954</t>
  </si>
  <si>
    <t>28436415</t>
  </si>
  <si>
    <t>ООО "Волгатеплоснаб"</t>
  </si>
  <si>
    <t>6316178168</t>
  </si>
  <si>
    <t>631601001</t>
  </si>
  <si>
    <t>31213195</t>
  </si>
  <si>
    <t>ООО "Волжский магистральный коллектор"</t>
  </si>
  <si>
    <t>6350025355</t>
  </si>
  <si>
    <t>31228946</t>
  </si>
  <si>
    <t>ООО "Диалог плюс"</t>
  </si>
  <si>
    <t>6315640774</t>
  </si>
  <si>
    <t>13-12-2011 00:00:00</t>
  </si>
  <si>
    <t>27883109</t>
  </si>
  <si>
    <t>ООО "Комфорт Дом"</t>
  </si>
  <si>
    <t>6324016308</t>
  </si>
  <si>
    <t>26801687</t>
  </si>
  <si>
    <t>ООО "Родник"</t>
  </si>
  <si>
    <t>6369012230</t>
  </si>
  <si>
    <t>636901001</t>
  </si>
  <si>
    <t>04-06-2009 00:00:00</t>
  </si>
  <si>
    <t>26485397</t>
  </si>
  <si>
    <t>ООО "СИБУР Тольятти"</t>
  </si>
  <si>
    <t>6323049893</t>
  </si>
  <si>
    <t>14-05-1999 00:00:00</t>
  </si>
  <si>
    <t>28262841</t>
  </si>
  <si>
    <t>ООО "СПЕЦАВТОМАТИКА"</t>
  </si>
  <si>
    <t>6323074392</t>
  </si>
  <si>
    <t>28262360</t>
  </si>
  <si>
    <t>ООО "СамРЭК-Эксплуатация"</t>
  </si>
  <si>
    <t>6315648332</t>
  </si>
  <si>
    <t>31256251</t>
  </si>
  <si>
    <t>ООО "СамЭК"</t>
  </si>
  <si>
    <t>6316236941</t>
  </si>
  <si>
    <t>11-08-2017 00:00:00</t>
  </si>
  <si>
    <t>27945272</t>
  </si>
  <si>
    <t>ООО "Самарские коммунальные системы"</t>
  </si>
  <si>
    <t>6312110828</t>
  </si>
  <si>
    <t>26852799</t>
  </si>
  <si>
    <t>ООО "Сервисная коммунальная компания"</t>
  </si>
  <si>
    <t>6381013776</t>
  </si>
  <si>
    <t>638101001</t>
  </si>
  <si>
    <t>01-05-2011 00:00:00</t>
  </si>
  <si>
    <t>26798594</t>
  </si>
  <si>
    <t>ООО "СтройБытСервис"</t>
  </si>
  <si>
    <t>6372014396</t>
  </si>
  <si>
    <t>637201001</t>
  </si>
  <si>
    <t>26374821</t>
  </si>
  <si>
    <t>ООО "Сызраньводоканал"</t>
  </si>
  <si>
    <t>6325028144</t>
  </si>
  <si>
    <t>27775925</t>
  </si>
  <si>
    <t>ООО "ТрансЭкоСервис"</t>
  </si>
  <si>
    <t>6377011670</t>
  </si>
  <si>
    <t>28817169</t>
  </si>
  <si>
    <t>ООО "УК "Промкомстрой"</t>
  </si>
  <si>
    <t>6325058004</t>
  </si>
  <si>
    <t>27357607</t>
  </si>
  <si>
    <t>ООО "Уют"</t>
  </si>
  <si>
    <t>6350005366</t>
  </si>
  <si>
    <t>02-06-2011 00:00:00</t>
  </si>
  <si>
    <t>28874702</t>
  </si>
  <si>
    <t>ООО "Энергоресурс"</t>
  </si>
  <si>
    <t>6317101591</t>
  </si>
  <si>
    <t>631701001</t>
  </si>
  <si>
    <t>28983650</t>
  </si>
  <si>
    <t>6376021010</t>
  </si>
  <si>
    <t>11-04-2011 00:00:00</t>
  </si>
  <si>
    <t>30875705</t>
  </si>
  <si>
    <t>ООО "Юг сети"</t>
  </si>
  <si>
    <t>6319163931</t>
  </si>
  <si>
    <t>26641452</t>
  </si>
  <si>
    <t>ООО “ВоКС”</t>
  </si>
  <si>
    <t>6312101799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</si>
  <si>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</si>
  <si>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</si>
  <si>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</si>
  <si>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</si>
  <si>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</si>
  <si>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</si>
  <si>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</si>
  <si>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</si>
  <si>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</si>
  <si>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</si>
  <si>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26641470</t>
  </si>
  <si>
    <t>ООО “СовМежХоз”</t>
  </si>
  <si>
    <t>6369011980</t>
  </si>
  <si>
    <t>26485325</t>
  </si>
  <si>
    <t>ООО “Теплосеть”</t>
  </si>
  <si>
    <t>6350011458</t>
  </si>
  <si>
    <t>30801371</t>
  </si>
  <si>
    <t>ООО «Водоканал»</t>
  </si>
  <si>
    <t>6312131916</t>
  </si>
  <si>
    <t>31211254</t>
  </si>
  <si>
    <t>ООО «УК «Гарант-Сервис»</t>
  </si>
  <si>
    <t>6377000799</t>
  </si>
  <si>
    <t>28857939</t>
  </si>
  <si>
    <t>ООО Управляющая Компания Региональный Ремонтно-Строительный Холдинг</t>
  </si>
  <si>
    <t>6316196897</t>
  </si>
  <si>
    <t>26781302</t>
  </si>
  <si>
    <t>ПАО "КуйбышевАзот"</t>
  </si>
  <si>
    <t>6320005915</t>
  </si>
  <si>
    <t>14-12-1992 00:00:00</t>
  </si>
  <si>
    <t>26485603</t>
  </si>
  <si>
    <t>ПАО “КУЗНЕЦОВ”</t>
  </si>
  <si>
    <t>6319033379</t>
  </si>
  <si>
    <t>30354094</t>
  </si>
  <si>
    <t>Самарский областной фонд поддержки индивидуального жилищного строительства на селе</t>
  </si>
  <si>
    <t>6316042424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</si>
  <si>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</si>
  <si>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</si>
  <si>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</si>
  <si>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26485122</t>
  </si>
  <si>
    <t>ФГБУЗ МРЦ "Сергиевские минеральные воды" ФМБА России</t>
  </si>
  <si>
    <t>6381000103</t>
  </si>
  <si>
    <t>28874710</t>
  </si>
  <si>
    <t>Филиал АО «Водные технологии» «Самарский»</t>
  </si>
  <si>
    <t>631443001</t>
  </si>
  <si>
    <t>30914574</t>
  </si>
  <si>
    <t>Филиал ФГБУ "ЦЖКУ" МИНОБОРОНЫ РОССИИ (по ЦВО)</t>
  </si>
  <si>
    <t>7729314745</t>
  </si>
  <si>
    <t>667043001</t>
  </si>
  <si>
    <t>26485106</t>
  </si>
  <si>
    <t>Челно – Вершинское МУП ПОЖКХ</t>
  </si>
  <si>
    <t>6385000802</t>
  </si>
  <si>
    <t>638501001</t>
  </si>
  <si>
    <t>VO</t>
  </si>
  <si>
    <t>30.04.2019</t>
  </si>
  <si>
    <t>1424/401, 1427/401</t>
  </si>
  <si>
    <t>445000, Самарская область г. Тольятти, ул. Фрунзе 31А, офис 607</t>
  </si>
  <si>
    <t>Спицын Сергей Валерьевич</t>
  </si>
  <si>
    <t>Отрокова Мария Александровна</t>
  </si>
  <si>
    <t>Ведущий экономист</t>
  </si>
  <si>
    <t>(8482) 903-043-1-1104</t>
  </si>
  <si>
    <t>maotrokova@avkvoda.ru</t>
  </si>
  <si>
    <t>О</t>
  </si>
  <si>
    <t>городской округ Тольятти, городской округ Тольятти (36740000);</t>
  </si>
  <si>
    <t>ЕдиноеПоложениеозакупкеГосударственнойкорпорации«Ростех»</t>
  </si>
  <si>
    <t>https://rostec.ru/purchase/documents/</t>
  </si>
  <si>
    <t>Единое Положение о закупке Государственной корпорации «Ростех»</t>
  </si>
  <si>
    <t>Официальный сайт
ЕДИНОЙ ИНФОРМАЦИОННОЙ
СИСТЕМЫ В СФЕРЕ ЗАКУПОК</t>
  </si>
  <si>
    <t>http://zakupki.gov.ru/</t>
  </si>
  <si>
    <t xml:space="preserve"> Официальный сайт
ЕДИНОЙ ИНФОРМАЦИОННОЙ
СИСТЕМЫ В СФЕРЕ ЗАКУПОК</t>
  </si>
  <si>
    <t>2.2</t>
  </si>
  <si>
    <t>4.2</t>
  </si>
  <si>
    <t>5.2</t>
  </si>
  <si>
    <t>6.2</t>
  </si>
  <si>
    <t>7.2</t>
  </si>
  <si>
    <t>"Развитие головных сооружений водоснабжения и водоотведения ООО "АВК" на 2017-2023 гг."</t>
  </si>
  <si>
    <t>https://portal.eias.ru/Portal/DownloadPage.aspx?type=12&amp;guid=323b254e-a6c6-4380-83dc-86b2edb596ef</t>
  </si>
  <si>
    <t>01.07.2020</t>
  </si>
  <si>
    <t>https://portal.eias.ru/Portal/DownloadPage.aspx?type=12&amp;guid=715a3def-a1f9-49c4-ae1f-f51de2b2ca99</t>
  </si>
  <si>
    <t>30.06.2021</t>
  </si>
  <si>
    <t>01.07.2021</t>
  </si>
  <si>
    <t>30.06.2022</t>
  </si>
  <si>
    <t>01.07.2022</t>
  </si>
  <si>
    <t>30.06.2023</t>
  </si>
  <si>
    <t>01.07.2023</t>
  </si>
  <si>
    <t>31.12.2020</t>
  </si>
  <si>
    <t>хозяйственно-бытовые сточные воды</t>
  </si>
  <si>
    <t>сточные воды, отводимые нормируемыми абонентами</t>
  </si>
  <si>
    <t>Подключение к централизованной системе водоотведения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</si>
  <si>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</si>
  <si>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</si>
  <si>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>Размер файла обновления: 378368 байт</t>
  </si>
  <si>
    <t>Обновление отменено пользователем</t>
  </si>
  <si>
    <t>Предупреждение</t>
  </si>
  <si>
    <t>АО “ТЕВИС”</t>
  </si>
  <si>
    <t>26798577</t>
  </si>
  <si>
    <t>МКП ЖКХ "Бобровское"</t>
  </si>
  <si>
    <t>6350013543</t>
  </si>
  <si>
    <t>31346717</t>
  </si>
  <si>
    <t>Муниципальное унитарное предприятие "Обшаровский Водоканал"</t>
  </si>
  <si>
    <t>6330086350</t>
  </si>
  <si>
    <t>03-04-2019 00:00:00</t>
  </si>
  <si>
    <t>31346732</t>
  </si>
  <si>
    <t>ООО ТД"Респект"</t>
  </si>
  <si>
    <t>6322028844</t>
  </si>
  <si>
    <t>31346728</t>
  </si>
  <si>
    <t>ООО УК "Мир"</t>
  </si>
  <si>
    <t>6330031752</t>
  </si>
  <si>
    <t>ПАО "Тольяттиазот"</t>
  </si>
  <si>
    <t>28.11.2019 20:14:39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</si>
</sst>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2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167" fontId="5" fillId="2" borderId="5" xfId="0" applyNumberFormat="1" applyFont="1" applyFill="1" applyBorder="1" applyAlignment="1" applyProtection="1">
      <alignment horizontal="right" vertical="center"/>
      <protection locked="0"/>
    </xf>
    <xf numFmtId="167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16" xfId="30" applyNumberFormat="1" applyFont="1" applyFill="1" applyBorder="1" applyAlignment="1" applyProtection="1">
      <alignment horizontal="left" vertical="center" wrapText="1" indent="1"/>
    </xf>
    <xf numFmtId="0" fontId="0" fillId="8" borderId="26" xfId="30" applyNumberFormat="1" applyFont="1" applyFill="1" applyBorder="1" applyAlignment="1" applyProtection="1">
      <alignment horizontal="left" vertical="center" wrapText="1" inden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 hidden="1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192690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18</xdr:row>
      <xdr:rowOff>0</xdr:rowOff>
    </xdr:from>
    <xdr:to>
      <xdr:col>36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8354675" y="2105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6606540" y="34366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32</xdr:row>
      <xdr:rowOff>2</xdr:rowOff>
    </xdr:from>
    <xdr:to>
      <xdr:col>4</xdr:col>
      <xdr:colOff>3343276</xdr:colOff>
      <xdr:row>33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41</xdr:row>
      <xdr:rowOff>0</xdr:rowOff>
    </xdr:from>
    <xdr:to>
      <xdr:col>9</xdr:col>
      <xdr:colOff>228600</xdr:colOff>
      <xdr:row>41</xdr:row>
      <xdr:rowOff>190500</xdr:rowOff>
    </xdr:to>
    <xdr:grpSp>
      <xdr:nvGrpSpPr>
        <xdr:cNvPr id="7186396" name="shCalendar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7338060" y="109499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8" t="s">
        <v>95</v>
      </c>
      <c r="G5" s="457" t="s">
        <v>472</v>
      </c>
      <c r="H5" s="692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689">
        <v>1</v>
      </c>
      <c r="G7" s="537" t="s">
        <v>498</v>
      </c>
      <c r="H7" s="684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689" t="str">
        <f>"2." &amp;mergeValue(A8)</f>
        <v>2.1</v>
      </c>
      <c r="G8" s="537" t="s">
        <v>500</v>
      </c>
      <c r="H8" s="684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689" t="str">
        <f>"3." &amp;mergeValue(A9)</f>
        <v>3.1</v>
      </c>
      <c r="G9" s="537" t="s">
        <v>501</v>
      </c>
      <c r="H9" s="684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689" t="str">
        <f>"4."&amp;mergeValue(A10)</f>
        <v>4.1</v>
      </c>
      <c r="G10" s="537" t="s">
        <v>502</v>
      </c>
      <c r="H10" s="692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679"/>
      <c r="D11" s="679"/>
      <c r="F11" s="689" t="str">
        <f>"4."&amp;mergeValue(A11) &amp;"."&amp;mergeValue(B11)</f>
        <v>4.1.1</v>
      </c>
      <c r="G11" s="445" t="s">
        <v>600</v>
      </c>
      <c r="H11" s="684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679"/>
      <c r="F12" s="689" t="str">
        <f>"4."&amp;mergeValue(A12) &amp;"."&amp;mergeValue(B12)&amp;"."&amp;mergeValue(C12)</f>
        <v>4.1.1.1</v>
      </c>
      <c r="G12" s="461" t="s">
        <v>503</v>
      </c>
      <c r="H12" s="684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679">
        <v>1</v>
      </c>
      <c r="F13" s="689" t="str">
        <f>"4."&amp;mergeValue(A13) &amp;"."&amp;mergeValue(B13)&amp;"."&amp;mergeValue(C13)&amp;"."&amp;mergeValue(D13)</f>
        <v>4.1.1.1.1</v>
      </c>
      <c r="G13" s="540" t="s">
        <v>504</v>
      </c>
      <c r="H13" s="684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.6">
      <c r="A14" s="778">
        <v>2</v>
      </c>
      <c r="B14" s="314"/>
      <c r="C14" s="314"/>
      <c r="D14" s="314"/>
      <c r="F14" s="689" t="str">
        <f>"2." &amp;mergeValue(A14)</f>
        <v>2.2</v>
      </c>
      <c r="G14" s="537" t="s">
        <v>500</v>
      </c>
      <c r="H14" s="684" t="str">
        <f>IF('Перечень тарифов'!R25="","наименование отсутствует","" &amp; 'Перечень тарифов'!R25 &amp; "")</f>
        <v>наименование отсутствует</v>
      </c>
      <c r="I14" s="281" t="s">
        <v>598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8">
      <c r="A15" s="778"/>
      <c r="B15" s="314"/>
      <c r="C15" s="314"/>
      <c r="D15" s="314"/>
      <c r="F15" s="689" t="str">
        <f>"3." &amp;mergeValue(A15)</f>
        <v>3.2</v>
      </c>
      <c r="G15" s="537" t="s">
        <v>501</v>
      </c>
      <c r="H15" s="684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15" s="281" t="s">
        <v>596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8">
      <c r="A16" s="778"/>
      <c r="B16" s="314"/>
      <c r="C16" s="314"/>
      <c r="D16" s="314"/>
      <c r="F16" s="689" t="str">
        <f>"4."&amp;mergeValue(A16)</f>
        <v>4.2</v>
      </c>
      <c r="G16" s="537" t="s">
        <v>502</v>
      </c>
      <c r="H16" s="692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778"/>
      <c r="B17" s="778">
        <v>1</v>
      </c>
      <c r="C17" s="679"/>
      <c r="D17" s="679"/>
      <c r="F17" s="689" t="str">
        <f>"4."&amp;mergeValue(A17) &amp;"."&amp;mergeValue(B17)</f>
        <v>4.2.1</v>
      </c>
      <c r="G17" s="445" t="s">
        <v>600</v>
      </c>
      <c r="H17" s="684" t="str">
        <f>IF(region_name="","",region_name)</f>
        <v>Самарская область</v>
      </c>
      <c r="I17" s="281" t="s">
        <v>505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8">
      <c r="A18" s="778"/>
      <c r="B18" s="778"/>
      <c r="C18" s="778">
        <v>1</v>
      </c>
      <c r="D18" s="679"/>
      <c r="F18" s="689" t="str">
        <f>"4."&amp;mergeValue(A18) &amp;"."&amp;mergeValue(B18)&amp;"."&amp;mergeValue(C18)</f>
        <v>4.2.1.1</v>
      </c>
      <c r="G18" s="461" t="s">
        <v>503</v>
      </c>
      <c r="H18" s="684" t="str">
        <f>IF(Территории!H13="","","" &amp; Территории!H13 &amp; "")</f>
        <v>городской округ Тольятти</v>
      </c>
      <c r="I18" s="281" t="s">
        <v>506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7">
      <c r="A19" s="778"/>
      <c r="B19" s="778"/>
      <c r="C19" s="778"/>
      <c r="D19" s="679">
        <v>1</v>
      </c>
      <c r="F19" s="689" t="str">
        <f>"4."&amp;mergeValue(A19) &amp;"."&amp;mergeValue(B19)&amp;"."&amp;mergeValue(C19)&amp;"."&amp;mergeValue(D19)</f>
        <v>4.2.1.1.1</v>
      </c>
      <c r="G19" s="540" t="s">
        <v>504</v>
      </c>
      <c r="H19" s="684" t="str">
        <f>IF(Территории!R14="","","" &amp; Территории!R14 &amp; "")</f>
        <v>городской округ Тольятти (36740000)</v>
      </c>
      <c r="I19" s="680" t="s">
        <v>599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3" t="s">
        <v>601</v>
      </c>
      <c r="H21" s="773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password="FA9C" sheet="1" objects="1" scenarios="1" formatColumns="0" formatRows="0"/>
  <mergeCells count="10">
    <mergeCell ref="I4:I5"/>
    <mergeCell ref="A8:A13"/>
    <mergeCell ref="B11:B13"/>
    <mergeCell ref="C12:C13"/>
    <mergeCell ref="A14:A19"/>
    <mergeCell ref="B17:B19"/>
    <mergeCell ref="C18:C19"/>
    <mergeCell ref="G21:H21"/>
    <mergeCell ref="F2:H2"/>
    <mergeCell ref="F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50"/>
  <sheetViews>
    <sheetView showGridLines="0" topLeftCell="C4" zoomScaleNormal="100" workbookViewId="0">
      <selection activeCell="I42" sqref="I42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46.75" style="34" customWidth="1"/>
    <col min="6" max="6" width="35.75" style="34" customWidth="1"/>
    <col min="7" max="7" width="3.75" style="34" customWidth="1"/>
    <col min="8" max="9" width="11.75" style="34" customWidth="1"/>
    <col min="10" max="11" width="35.75" style="34" customWidth="1"/>
    <col min="12" max="12" width="84.875" style="34" customWidth="1"/>
    <col min="13" max="13" width="10.625" style="34"/>
    <col min="14" max="15" width="10.625" style="312"/>
    <col min="16" max="16384" width="10.6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81" t="s">
        <v>656</v>
      </c>
      <c r="E5" s="781"/>
      <c r="F5" s="781"/>
      <c r="G5" s="781"/>
      <c r="H5" s="781"/>
      <c r="I5" s="781"/>
      <c r="J5" s="781"/>
      <c r="K5" s="781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22.8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801" t="str">
        <f>IF(datePr_ch="",IF(datePr="","",datePr),datePr_ch)</f>
        <v>30.04.2019</v>
      </c>
      <c r="G7" s="801"/>
      <c r="H7" s="801"/>
      <c r="I7" s="801"/>
      <c r="J7" s="801"/>
      <c r="K7" s="801"/>
      <c r="L7" s="668"/>
      <c r="M7" s="283"/>
    </row>
    <row r="8" spans="1:32" ht="22.8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801" t="str">
        <f>IF(numberPr_ch="",IF(numberPr="","",numberPr),numberPr_ch)</f>
        <v>1424/401, 1427/401</v>
      </c>
      <c r="G8" s="801"/>
      <c r="H8" s="801"/>
      <c r="I8" s="801"/>
      <c r="J8" s="801"/>
      <c r="K8" s="801"/>
      <c r="L8" s="668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79" t="s">
        <v>469</v>
      </c>
      <c r="E10" s="779"/>
      <c r="F10" s="779"/>
      <c r="G10" s="779"/>
      <c r="H10" s="779"/>
      <c r="I10" s="779"/>
      <c r="J10" s="779"/>
      <c r="K10" s="779"/>
      <c r="L10" s="780" t="s">
        <v>470</v>
      </c>
    </row>
    <row r="11" spans="1:32" ht="21" customHeight="1">
      <c r="C11" s="86"/>
      <c r="D11" s="797" t="s">
        <v>95</v>
      </c>
      <c r="E11" s="799" t="s">
        <v>299</v>
      </c>
      <c r="F11" s="799" t="s">
        <v>23</v>
      </c>
      <c r="G11" s="802" t="s">
        <v>609</v>
      </c>
      <c r="H11" s="803"/>
      <c r="I11" s="804"/>
      <c r="J11" s="799" t="s">
        <v>464</v>
      </c>
      <c r="K11" s="799" t="s">
        <v>471</v>
      </c>
      <c r="L11" s="780"/>
    </row>
    <row r="12" spans="1:32" ht="21" customHeight="1">
      <c r="C12" s="86"/>
      <c r="D12" s="798"/>
      <c r="E12" s="800"/>
      <c r="F12" s="800"/>
      <c r="G12" s="789" t="s">
        <v>610</v>
      </c>
      <c r="H12" s="790"/>
      <c r="I12" s="115" t="s">
        <v>611</v>
      </c>
      <c r="J12" s="800"/>
      <c r="K12" s="800"/>
      <c r="L12" s="780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91" t="s">
        <v>54</v>
      </c>
      <c r="H13" s="791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95" t="s">
        <v>612</v>
      </c>
      <c r="F14" s="796"/>
      <c r="G14" s="796"/>
      <c r="H14" s="796"/>
      <c r="I14" s="796"/>
      <c r="J14" s="796"/>
      <c r="K14" s="796"/>
      <c r="L14" s="184"/>
      <c r="M14" s="608"/>
    </row>
    <row r="15" spans="1:32" ht="57">
      <c r="A15" s="407"/>
      <c r="C15" s="86"/>
      <c r="D15" s="606" t="s">
        <v>297</v>
      </c>
      <c r="E15" s="414" t="s">
        <v>473</v>
      </c>
      <c r="F15" s="414" t="s">
        <v>473</v>
      </c>
      <c r="G15" s="792" t="s">
        <v>473</v>
      </c>
      <c r="H15" s="793"/>
      <c r="I15" s="414" t="s">
        <v>473</v>
      </c>
      <c r="J15" s="657" t="s">
        <v>1806</v>
      </c>
      <c r="K15" s="700" t="s">
        <v>1807</v>
      </c>
      <c r="L15" s="281" t="s">
        <v>613</v>
      </c>
      <c r="M15" s="608"/>
    </row>
    <row r="16" spans="1:32" ht="18.600000000000001">
      <c r="A16" s="407"/>
      <c r="B16" s="245">
        <v>3</v>
      </c>
      <c r="C16" s="86"/>
      <c r="D16" s="610">
        <v>2</v>
      </c>
      <c r="E16" s="805" t="s">
        <v>614</v>
      </c>
      <c r="F16" s="806"/>
      <c r="G16" s="806"/>
      <c r="H16" s="807"/>
      <c r="I16" s="807"/>
      <c r="J16" s="807" t="s">
        <v>473</v>
      </c>
      <c r="K16" s="807"/>
      <c r="L16" s="603"/>
      <c r="M16" s="608"/>
    </row>
    <row r="17" spans="1:13" ht="38.1" customHeight="1">
      <c r="A17" s="407"/>
      <c r="C17" s="808"/>
      <c r="D17" s="786" t="s">
        <v>615</v>
      </c>
      <c r="E17" s="794" t="str">
        <f>IF('Перечень тарифов'!E21="","наименование отсутствует","" &amp; 'Перечень тарифов'!E21 &amp; "")</f>
        <v>Тариф на водоотведение</v>
      </c>
      <c r="F17" s="785" t="str">
        <f>IF('Перечень тарифов'!J21="","наименование отсутствует","" &amp; 'Перечень тарифов'!J21 &amp; "")</f>
        <v>наименование отсутствует</v>
      </c>
      <c r="G17" s="414"/>
      <c r="H17" s="667" t="s">
        <v>1808</v>
      </c>
      <c r="I17" s="665" t="s">
        <v>1382</v>
      </c>
      <c r="J17" s="657" t="s">
        <v>251</v>
      </c>
      <c r="K17" s="414" t="s">
        <v>473</v>
      </c>
      <c r="L17" s="782" t="s">
        <v>657</v>
      </c>
      <c r="M17" s="608"/>
    </row>
    <row r="18" spans="1:13" ht="38.1" customHeight="1">
      <c r="A18" s="407"/>
      <c r="C18" s="808"/>
      <c r="D18" s="786"/>
      <c r="E18" s="794"/>
      <c r="F18" s="785"/>
      <c r="G18" s="611"/>
      <c r="H18" s="605" t="s">
        <v>278</v>
      </c>
      <c r="I18" s="418"/>
      <c r="J18" s="418"/>
      <c r="K18" s="416"/>
      <c r="L18" s="783"/>
      <c r="M18" s="608"/>
    </row>
    <row r="19" spans="1:13" ht="27" customHeight="1">
      <c r="A19" s="407"/>
      <c r="C19" s="86"/>
      <c r="D19" s="786" t="s">
        <v>1801</v>
      </c>
      <c r="E19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19" s="785" t="str">
        <f>IF('Перечень тарифов'!J25="","наименование отсутствует","" &amp; 'Перечень тарифов'!J25 &amp; "")</f>
        <v>наименование отсутствует</v>
      </c>
      <c r="G19" s="414"/>
      <c r="H19" s="665" t="s">
        <v>1381</v>
      </c>
      <c r="I19" s="665" t="s">
        <v>1382</v>
      </c>
      <c r="J19" s="657" t="s">
        <v>249</v>
      </c>
      <c r="K19" s="414" t="s">
        <v>473</v>
      </c>
      <c r="L19" s="783"/>
      <c r="M19" s="608"/>
    </row>
    <row r="20" spans="1:13" ht="18.75" customHeight="1">
      <c r="A20" s="407"/>
      <c r="C20" s="86"/>
      <c r="D20" s="786"/>
      <c r="E20" s="788"/>
      <c r="F20" s="785"/>
      <c r="G20" s="116"/>
      <c r="H20" s="605" t="s">
        <v>278</v>
      </c>
      <c r="I20" s="418"/>
      <c r="J20" s="418"/>
      <c r="K20" s="416"/>
      <c r="L20" s="784"/>
      <c r="M20" s="608"/>
    </row>
    <row r="21" spans="1:13" ht="18.600000000000001">
      <c r="A21" s="407"/>
      <c r="B21" s="245">
        <v>3</v>
      </c>
      <c r="C21" s="86"/>
      <c r="D21" s="246" t="s">
        <v>53</v>
      </c>
      <c r="E21" s="795" t="s">
        <v>616</v>
      </c>
      <c r="F21" s="795"/>
      <c r="G21" s="795"/>
      <c r="H21" s="795"/>
      <c r="I21" s="795"/>
      <c r="J21" s="795"/>
      <c r="K21" s="795"/>
      <c r="L21" s="535"/>
      <c r="M21" s="608"/>
    </row>
    <row r="22" spans="1:13" ht="34.200000000000003">
      <c r="A22" s="407"/>
      <c r="C22" s="86"/>
      <c r="D22" s="606" t="s">
        <v>465</v>
      </c>
      <c r="E22" s="414" t="s">
        <v>473</v>
      </c>
      <c r="F22" s="414" t="s">
        <v>473</v>
      </c>
      <c r="G22" s="792" t="s">
        <v>473</v>
      </c>
      <c r="H22" s="793"/>
      <c r="I22" s="414" t="s">
        <v>473</v>
      </c>
      <c r="J22" s="414" t="s">
        <v>473</v>
      </c>
      <c r="K22" s="700" t="s">
        <v>1809</v>
      </c>
      <c r="L22" s="281" t="s">
        <v>617</v>
      </c>
      <c r="M22" s="608"/>
    </row>
    <row r="23" spans="1:13" ht="18.600000000000001">
      <c r="A23" s="407"/>
      <c r="B23" s="245">
        <v>3</v>
      </c>
      <c r="C23" s="86"/>
      <c r="D23" s="246" t="s">
        <v>54</v>
      </c>
      <c r="E23" s="795" t="s">
        <v>618</v>
      </c>
      <c r="F23" s="795"/>
      <c r="G23" s="795"/>
      <c r="H23" s="795"/>
      <c r="I23" s="795"/>
      <c r="J23" s="795"/>
      <c r="K23" s="795"/>
      <c r="L23" s="535"/>
      <c r="M23" s="608"/>
    </row>
    <row r="24" spans="1:13" ht="20.100000000000001" customHeight="1">
      <c r="A24" s="407"/>
      <c r="C24" s="808"/>
      <c r="D24" s="786" t="s">
        <v>466</v>
      </c>
      <c r="E24" s="794" t="str">
        <f>IF('Перечень тарифов'!E21="","наименование отсутствует","" &amp; 'Перечень тарифов'!E21 &amp; "")</f>
        <v>Тариф на водоотведение</v>
      </c>
      <c r="F24" s="785" t="str">
        <f>IF('Перечень тарифов'!J21="","наименование отсутствует","" &amp; 'Перечень тарифов'!J21 &amp; "")</f>
        <v>наименование отсутствует</v>
      </c>
      <c r="G24" s="414"/>
      <c r="H24" s="665" t="s">
        <v>1808</v>
      </c>
      <c r="I24" s="665" t="s">
        <v>1810</v>
      </c>
      <c r="J24" s="670">
        <v>753437.83</v>
      </c>
      <c r="K24" s="414" t="s">
        <v>473</v>
      </c>
      <c r="L24" s="782" t="s">
        <v>658</v>
      </c>
      <c r="M24" s="608"/>
    </row>
    <row r="25" spans="1:13" ht="20.100000000000001" customHeight="1">
      <c r="A25" s="407"/>
      <c r="C25" s="808"/>
      <c r="D25" s="786"/>
      <c r="E25" s="794"/>
      <c r="F25" s="785"/>
      <c r="G25" s="687" t="s">
        <v>1793</v>
      </c>
      <c r="H25" s="665" t="s">
        <v>1811</v>
      </c>
      <c r="I25" s="665" t="s">
        <v>1812</v>
      </c>
      <c r="J25" s="670">
        <v>839880.87</v>
      </c>
      <c r="K25" s="414" t="s">
        <v>473</v>
      </c>
      <c r="L25" s="783"/>
      <c r="M25" s="608"/>
    </row>
    <row r="26" spans="1:13" ht="20.100000000000001" customHeight="1">
      <c r="A26" s="407"/>
      <c r="C26" s="808"/>
      <c r="D26" s="786"/>
      <c r="E26" s="794"/>
      <c r="F26" s="785"/>
      <c r="G26" s="687" t="s">
        <v>1793</v>
      </c>
      <c r="H26" s="665" t="s">
        <v>1813</v>
      </c>
      <c r="I26" s="665" t="s">
        <v>1814</v>
      </c>
      <c r="J26" s="670">
        <v>908129.27</v>
      </c>
      <c r="K26" s="414" t="s">
        <v>473</v>
      </c>
      <c r="L26" s="783"/>
      <c r="M26" s="608"/>
    </row>
    <row r="27" spans="1:13" ht="20.100000000000001" customHeight="1">
      <c r="A27" s="407"/>
      <c r="C27" s="808"/>
      <c r="D27" s="786"/>
      <c r="E27" s="794"/>
      <c r="F27" s="785"/>
      <c r="G27" s="687" t="s">
        <v>1793</v>
      </c>
      <c r="H27" s="665" t="s">
        <v>1815</v>
      </c>
      <c r="I27" s="665" t="s">
        <v>1382</v>
      </c>
      <c r="J27" s="670">
        <f>13.01*J35</f>
        <v>461496.30128999997</v>
      </c>
      <c r="K27" s="414" t="s">
        <v>473</v>
      </c>
      <c r="L27" s="783"/>
      <c r="M27" s="608"/>
    </row>
    <row r="28" spans="1:13" ht="20.100000000000001" customHeight="1">
      <c r="A28" s="407"/>
      <c r="C28" s="808"/>
      <c r="D28" s="786"/>
      <c r="E28" s="794"/>
      <c r="F28" s="785"/>
      <c r="G28" s="611"/>
      <c r="H28" s="605" t="s">
        <v>278</v>
      </c>
      <c r="I28" s="415"/>
      <c r="J28" s="415"/>
      <c r="K28" s="416"/>
      <c r="L28" s="783"/>
      <c r="M28" s="608"/>
    </row>
    <row r="29" spans="1:13" ht="18.899999999999999" customHeight="1">
      <c r="A29" s="407"/>
      <c r="C29" s="86"/>
      <c r="D29" s="786" t="s">
        <v>1802</v>
      </c>
      <c r="E29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29" s="785" t="str">
        <f>IF('Перечень тарифов'!J25="","наименование отсутствует","" &amp; 'Перечень тарифов'!J25 &amp; "")</f>
        <v>наименование отсутствует</v>
      </c>
      <c r="G29" s="414"/>
      <c r="H29" s="665" t="s">
        <v>1381</v>
      </c>
      <c r="I29" s="665" t="s">
        <v>1816</v>
      </c>
      <c r="J29" s="670">
        <v>65058.76</v>
      </c>
      <c r="K29" s="414" t="s">
        <v>473</v>
      </c>
      <c r="L29" s="783"/>
      <c r="M29" s="608"/>
    </row>
    <row r="30" spans="1:13" ht="18.75" customHeight="1">
      <c r="A30" s="407"/>
      <c r="C30" s="86"/>
      <c r="D30" s="786"/>
      <c r="E30" s="788"/>
      <c r="F30" s="785"/>
      <c r="G30" s="116"/>
      <c r="H30" s="605" t="s">
        <v>278</v>
      </c>
      <c r="I30" s="418"/>
      <c r="J30" s="418"/>
      <c r="K30" s="416"/>
      <c r="L30" s="784"/>
      <c r="M30" s="608"/>
    </row>
    <row r="31" spans="1:13" ht="18.600000000000001">
      <c r="A31" s="407"/>
      <c r="C31" s="86"/>
      <c r="D31" s="246" t="s">
        <v>71</v>
      </c>
      <c r="E31" s="795" t="s">
        <v>619</v>
      </c>
      <c r="F31" s="795"/>
      <c r="G31" s="795"/>
      <c r="H31" s="795"/>
      <c r="I31" s="795"/>
      <c r="J31" s="795"/>
      <c r="K31" s="795"/>
      <c r="L31" s="535"/>
      <c r="M31" s="608"/>
    </row>
    <row r="32" spans="1:13" ht="20.100000000000001" customHeight="1">
      <c r="A32" s="407"/>
      <c r="C32" s="808"/>
      <c r="D32" s="809" t="s">
        <v>467</v>
      </c>
      <c r="E32" s="794" t="str">
        <f>IF('Перечень тарифов'!E21="","наименование отсутствует","" &amp; 'Перечень тарифов'!E21 &amp; "")</f>
        <v>Тариф на водоотведение</v>
      </c>
      <c r="F32" s="785" t="str">
        <f>IF('Перечень тарифов'!J21="","наименование отсутствует","" &amp; 'Перечень тарифов'!J21 &amp; "")</f>
        <v>наименование отсутствует</v>
      </c>
      <c r="G32" s="414"/>
      <c r="H32" s="667" t="s">
        <v>1808</v>
      </c>
      <c r="I32" s="665" t="s">
        <v>1810</v>
      </c>
      <c r="J32" s="670">
        <v>70944.857999999993</v>
      </c>
      <c r="K32" s="414" t="s">
        <v>473</v>
      </c>
      <c r="L32" s="782" t="s">
        <v>647</v>
      </c>
      <c r="M32" s="608"/>
    </row>
    <row r="33" spans="1:15" ht="20.100000000000001" customHeight="1">
      <c r="A33" s="407"/>
      <c r="C33" s="808"/>
      <c r="D33" s="811"/>
      <c r="E33" s="794"/>
      <c r="F33" s="785"/>
      <c r="G33" s="687" t="s">
        <v>1793</v>
      </c>
      <c r="H33" s="665" t="s">
        <v>1811</v>
      </c>
      <c r="I33" s="665" t="s">
        <v>1812</v>
      </c>
      <c r="J33" s="670">
        <v>70944.857999999993</v>
      </c>
      <c r="K33" s="414" t="s">
        <v>473</v>
      </c>
      <c r="L33" s="783"/>
      <c r="M33" s="608"/>
    </row>
    <row r="34" spans="1:15" ht="20.100000000000001" customHeight="1">
      <c r="A34" s="407"/>
      <c r="C34" s="808"/>
      <c r="D34" s="811"/>
      <c r="E34" s="794"/>
      <c r="F34" s="785"/>
      <c r="G34" s="687" t="s">
        <v>1793</v>
      </c>
      <c r="H34" s="665" t="s">
        <v>1813</v>
      </c>
      <c r="I34" s="665" t="s">
        <v>1814</v>
      </c>
      <c r="J34" s="670">
        <v>70944.857999999993</v>
      </c>
      <c r="K34" s="414" t="s">
        <v>473</v>
      </c>
      <c r="L34" s="783"/>
      <c r="M34" s="608"/>
    </row>
    <row r="35" spans="1:15" ht="20.100000000000001" customHeight="1">
      <c r="A35" s="407"/>
      <c r="C35" s="808"/>
      <c r="D35" s="811"/>
      <c r="E35" s="794"/>
      <c r="F35" s="785"/>
      <c r="G35" s="687" t="s">
        <v>1793</v>
      </c>
      <c r="H35" s="665" t="s">
        <v>1815</v>
      </c>
      <c r="I35" s="665" t="s">
        <v>1382</v>
      </c>
      <c r="J35" s="670">
        <f>70944.858/2</f>
        <v>35472.428999999996</v>
      </c>
      <c r="K35" s="414" t="s">
        <v>473</v>
      </c>
      <c r="L35" s="783"/>
      <c r="M35" s="608"/>
    </row>
    <row r="36" spans="1:15" ht="20.100000000000001" customHeight="1">
      <c r="A36" s="407"/>
      <c r="C36" s="808"/>
      <c r="D36" s="810"/>
      <c r="E36" s="794"/>
      <c r="F36" s="785"/>
      <c r="G36" s="611"/>
      <c r="H36" s="605" t="s">
        <v>278</v>
      </c>
      <c r="I36" s="415"/>
      <c r="J36" s="415"/>
      <c r="K36" s="416"/>
      <c r="L36" s="783"/>
      <c r="M36" s="608"/>
    </row>
    <row r="37" spans="1:15" ht="18.899999999999999" customHeight="1">
      <c r="A37" s="407"/>
      <c r="C37" s="86"/>
      <c r="D37" s="786" t="s">
        <v>1803</v>
      </c>
      <c r="E37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37" s="785" t="str">
        <f>IF('Перечень тарифов'!J25="","наименование отсутствует","" &amp; 'Перечень тарифов'!J25 &amp; "")</f>
        <v>наименование отсутствует</v>
      </c>
      <c r="G37" s="414"/>
      <c r="H37" s="665" t="s">
        <v>1381</v>
      </c>
      <c r="I37" s="665" t="s">
        <v>1816</v>
      </c>
      <c r="J37" s="670">
        <v>67.150000000000006</v>
      </c>
      <c r="K37" s="414" t="s">
        <v>473</v>
      </c>
      <c r="L37" s="783"/>
      <c r="M37" s="608"/>
    </row>
    <row r="38" spans="1:15" ht="18.75" customHeight="1">
      <c r="A38" s="407"/>
      <c r="C38" s="86"/>
      <c r="D38" s="786"/>
      <c r="E38" s="788"/>
      <c r="F38" s="785"/>
      <c r="G38" s="116"/>
      <c r="H38" s="605" t="s">
        <v>278</v>
      </c>
      <c r="I38" s="418"/>
      <c r="J38" s="418"/>
      <c r="K38" s="416"/>
      <c r="L38" s="784"/>
      <c r="M38" s="608"/>
    </row>
    <row r="39" spans="1:15" ht="26.1" customHeight="1">
      <c r="A39" s="407"/>
      <c r="C39" s="86"/>
      <c r="D39" s="246" t="s">
        <v>72</v>
      </c>
      <c r="E39" s="795" t="s">
        <v>659</v>
      </c>
      <c r="F39" s="795"/>
      <c r="G39" s="795"/>
      <c r="H39" s="795"/>
      <c r="I39" s="795"/>
      <c r="J39" s="795"/>
      <c r="K39" s="795"/>
      <c r="L39" s="535"/>
      <c r="M39" s="608"/>
    </row>
    <row r="40" spans="1:15" ht="48.9" customHeight="1">
      <c r="A40" s="407"/>
      <c r="C40" s="808"/>
      <c r="D40" s="809" t="s">
        <v>468</v>
      </c>
      <c r="E40" s="794" t="str">
        <f>IF('Перечень тарифов'!E21="","наименование отсутствует","" &amp; 'Перечень тарифов'!E21 &amp; "")</f>
        <v>Тариф на водоотведение</v>
      </c>
      <c r="F40" s="785" t="str">
        <f>IF('Перечень тарифов'!J21="","наименование отсутствует","" &amp; 'Перечень тарифов'!J21 &amp; "")</f>
        <v>наименование отсутствует</v>
      </c>
      <c r="G40" s="414"/>
      <c r="H40" s="667" t="s">
        <v>1808</v>
      </c>
      <c r="I40" s="665" t="s">
        <v>1810</v>
      </c>
      <c r="J40" s="670">
        <v>0</v>
      </c>
      <c r="K40" s="414" t="s">
        <v>473</v>
      </c>
      <c r="L40" s="782" t="s">
        <v>648</v>
      </c>
      <c r="M40" s="608"/>
      <c r="O40" s="312" t="s">
        <v>583</v>
      </c>
    </row>
    <row r="41" spans="1:15" ht="48.9" customHeight="1">
      <c r="A41" s="407"/>
      <c r="C41" s="808"/>
      <c r="D41" s="810"/>
      <c r="E41" s="794"/>
      <c r="F41" s="785"/>
      <c r="G41" s="611"/>
      <c r="H41" s="605" t="s">
        <v>278</v>
      </c>
      <c r="I41" s="415"/>
      <c r="J41" s="415"/>
      <c r="K41" s="416"/>
      <c r="L41" s="783"/>
      <c r="M41" s="608"/>
    </row>
    <row r="42" spans="1:15" ht="18.899999999999999" customHeight="1">
      <c r="A42" s="407"/>
      <c r="C42" s="86"/>
      <c r="D42" s="786" t="s">
        <v>1804</v>
      </c>
      <c r="E42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42" s="785" t="str">
        <f>IF('Перечень тарифов'!J25="","наименование отсутствует","" &amp; 'Перечень тарифов'!J25 &amp; "")</f>
        <v>наименование отсутствует</v>
      </c>
      <c r="G42" s="414"/>
      <c r="H42" s="665" t="s">
        <v>1381</v>
      </c>
      <c r="I42" s="665" t="s">
        <v>1816</v>
      </c>
      <c r="J42" s="670">
        <v>0</v>
      </c>
      <c r="K42" s="414" t="s">
        <v>473</v>
      </c>
      <c r="L42" s="783"/>
      <c r="M42" s="608"/>
    </row>
    <row r="43" spans="1:15" ht="18.75" customHeight="1">
      <c r="A43" s="407"/>
      <c r="C43" s="86"/>
      <c r="D43" s="786"/>
      <c r="E43" s="788"/>
      <c r="F43" s="785"/>
      <c r="G43" s="116"/>
      <c r="H43" s="605" t="s">
        <v>278</v>
      </c>
      <c r="I43" s="418"/>
      <c r="J43" s="418"/>
      <c r="K43" s="416"/>
      <c r="L43" s="784"/>
      <c r="M43" s="608"/>
    </row>
    <row r="44" spans="1:15" ht="25.5" customHeight="1">
      <c r="A44" s="407"/>
      <c r="B44" s="245">
        <v>3</v>
      </c>
      <c r="C44" s="86"/>
      <c r="D44" s="246" t="s">
        <v>186</v>
      </c>
      <c r="E44" s="795" t="s">
        <v>660</v>
      </c>
      <c r="F44" s="795"/>
      <c r="G44" s="795"/>
      <c r="H44" s="795"/>
      <c r="I44" s="795"/>
      <c r="J44" s="795"/>
      <c r="K44" s="795"/>
      <c r="L44" s="535"/>
      <c r="M44" s="608"/>
    </row>
    <row r="45" spans="1:15" ht="48.9" customHeight="1">
      <c r="A45" s="407"/>
      <c r="C45" s="808"/>
      <c r="D45" s="809" t="s">
        <v>620</v>
      </c>
      <c r="E45" s="794" t="str">
        <f>IF('Перечень тарифов'!E21="","наименование отсутствует","" &amp; 'Перечень тарифов'!E21 &amp; "")</f>
        <v>Тариф на водоотведение</v>
      </c>
      <c r="F45" s="785" t="str">
        <f>IF('Перечень тарифов'!J21="","наименование отсутствует","" &amp; 'Перечень тарифов'!J21 &amp; "")</f>
        <v>наименование отсутствует</v>
      </c>
      <c r="G45" s="414"/>
      <c r="H45" s="667" t="s">
        <v>1808</v>
      </c>
      <c r="I45" s="665" t="s">
        <v>1810</v>
      </c>
      <c r="J45" s="670">
        <v>51689.476000000002</v>
      </c>
      <c r="K45" s="414" t="s">
        <v>473</v>
      </c>
      <c r="L45" s="782" t="s">
        <v>649</v>
      </c>
      <c r="M45" s="608"/>
    </row>
    <row r="46" spans="1:15" ht="48.9" customHeight="1">
      <c r="A46" s="407"/>
      <c r="C46" s="808"/>
      <c r="D46" s="810"/>
      <c r="E46" s="794"/>
      <c r="F46" s="785"/>
      <c r="G46" s="611"/>
      <c r="H46" s="605" t="s">
        <v>278</v>
      </c>
      <c r="I46" s="415"/>
      <c r="J46" s="415"/>
      <c r="K46" s="416"/>
      <c r="L46" s="783"/>
      <c r="M46" s="608"/>
    </row>
    <row r="47" spans="1:15" ht="18.899999999999999" customHeight="1">
      <c r="A47" s="407"/>
      <c r="C47" s="86"/>
      <c r="D47" s="786" t="s">
        <v>1805</v>
      </c>
      <c r="E47" s="787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47" s="785" t="str">
        <f>IF('Перечень тарифов'!J25="","наименование отсутствует","" &amp; 'Перечень тарифов'!J25 &amp; "")</f>
        <v>наименование отсутствует</v>
      </c>
      <c r="G47" s="414"/>
      <c r="H47" s="665" t="s">
        <v>1381</v>
      </c>
      <c r="I47" s="665" t="s">
        <v>1816</v>
      </c>
      <c r="J47" s="670">
        <v>0</v>
      </c>
      <c r="K47" s="414" t="s">
        <v>473</v>
      </c>
      <c r="L47" s="783"/>
      <c r="M47" s="608"/>
    </row>
    <row r="48" spans="1:15" ht="18.75" customHeight="1">
      <c r="A48" s="407"/>
      <c r="C48" s="86"/>
      <c r="D48" s="786"/>
      <c r="E48" s="788"/>
      <c r="F48" s="785"/>
      <c r="G48" s="116"/>
      <c r="H48" s="605" t="s">
        <v>278</v>
      </c>
      <c r="I48" s="418"/>
      <c r="J48" s="418"/>
      <c r="K48" s="416"/>
      <c r="L48" s="784"/>
      <c r="M48" s="608"/>
    </row>
    <row r="49" spans="1:15" s="228" customFormat="1" ht="3" customHeight="1">
      <c r="A49" s="407"/>
      <c r="D49" s="623"/>
      <c r="E49" s="623"/>
      <c r="F49" s="623"/>
      <c r="G49" s="623"/>
      <c r="H49" s="623"/>
      <c r="I49" s="623"/>
      <c r="J49" s="623"/>
      <c r="K49" s="623"/>
      <c r="L49" s="623"/>
      <c r="N49" s="409"/>
      <c r="O49" s="409"/>
    </row>
    <row r="50" spans="1:15" ht="24.75" customHeight="1">
      <c r="D50" s="417">
        <v>1</v>
      </c>
      <c r="E50" s="773" t="s">
        <v>691</v>
      </c>
      <c r="F50" s="773"/>
      <c r="G50" s="773"/>
      <c r="H50" s="773"/>
      <c r="I50" s="773"/>
      <c r="J50" s="773"/>
      <c r="K50" s="773"/>
      <c r="L50" s="773"/>
    </row>
  </sheetData>
  <sheetProtection password="FA9C" sheet="1" objects="1" scenarios="1" formatColumns="0" formatRows="0"/>
  <mergeCells count="63">
    <mergeCell ref="C45:C46"/>
    <mergeCell ref="E17:E18"/>
    <mergeCell ref="C17:C18"/>
    <mergeCell ref="C24:C28"/>
    <mergeCell ref="C32:C36"/>
    <mergeCell ref="C40:C41"/>
    <mergeCell ref="D45:D46"/>
    <mergeCell ref="D32:D36"/>
    <mergeCell ref="D40:D41"/>
    <mergeCell ref="D29:D30"/>
    <mergeCell ref="D37:D38"/>
    <mergeCell ref="E37:E38"/>
    <mergeCell ref="E50:L50"/>
    <mergeCell ref="E44:K44"/>
    <mergeCell ref="E31:K31"/>
    <mergeCell ref="E39:K39"/>
    <mergeCell ref="L24:L30"/>
    <mergeCell ref="L32:L38"/>
    <mergeCell ref="L40:L43"/>
    <mergeCell ref="L45:L48"/>
    <mergeCell ref="E32:E36"/>
    <mergeCell ref="F32:F36"/>
    <mergeCell ref="E45:E46"/>
    <mergeCell ref="F45:F46"/>
    <mergeCell ref="E40:E41"/>
    <mergeCell ref="F40:F41"/>
    <mergeCell ref="E29:E30"/>
    <mergeCell ref="F29:F30"/>
    <mergeCell ref="D5:K5"/>
    <mergeCell ref="D10:K10"/>
    <mergeCell ref="L10:L12"/>
    <mergeCell ref="E14:K14"/>
    <mergeCell ref="L17:L20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4:D28"/>
    <mergeCell ref="E24:E28"/>
    <mergeCell ref="F24:F28"/>
    <mergeCell ref="E23:K23"/>
    <mergeCell ref="E21:K21"/>
    <mergeCell ref="G22:H22"/>
    <mergeCell ref="D19:D20"/>
    <mergeCell ref="E19:E20"/>
    <mergeCell ref="F19:F20"/>
    <mergeCell ref="F37:F38"/>
    <mergeCell ref="D42:D43"/>
    <mergeCell ref="E42:E43"/>
    <mergeCell ref="F42:F43"/>
    <mergeCell ref="D47:D48"/>
    <mergeCell ref="E47:E48"/>
    <mergeCell ref="F47:F48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40 L16:L17 L45 L24 L32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2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47:I47 H24:I27 H40:I40 H45:I45 H19:I19 H29:I29 H37:I37 H42:I42 H32:I35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17 J19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40 J47 J24:J27 J45 J29 J37 J42 J32:J35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323b254e-a6c6-4380-83dc-86b2edb596ef" xr:uid="{00000000-0004-0000-0A00-000000000000}"/>
    <hyperlink ref="K22" location="'Форма 3.12.1'!$K$22" tooltip="Кликните по гиперссылке, чтобы перейти по гиперссылке или отредактировать её" display="https://portal.eias.ru/Portal/DownloadPage.aspx?type=12&amp;guid=715a3def-a1f9-49c4-ae1f-f51de2b2ca99" xr:uid="{00000000-0004-0000-0A00-000001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6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96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2"/>
      <c r="D11" s="462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2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3" t="s">
        <v>601</v>
      </c>
      <c r="H15" s="773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BD30"/>
  <sheetViews>
    <sheetView showGridLines="0" topLeftCell="R4" zoomScaleNormal="100" workbookViewId="0">
      <selection activeCell="AJ26" sqref="AJ26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customWidth="1"/>
    <col min="22" max="22" width="20.75" style="34" customWidth="1"/>
    <col min="23" max="24" width="23.75" style="34" hidden="1" customWidth="1"/>
    <col min="25" max="25" width="11.75" style="34" customWidth="1"/>
    <col min="26" max="26" width="3.75" style="34" customWidth="1"/>
    <col min="27" max="27" width="11.75" style="34" customWidth="1"/>
    <col min="28" max="28" width="8.625" style="34" customWidth="1"/>
    <col min="29" max="29" width="20.75" style="34" customWidth="1"/>
    <col min="30" max="31" width="23.75" style="34" hidden="1" customWidth="1"/>
    <col min="32" max="32" width="11.75" style="34" customWidth="1"/>
    <col min="33" max="33" width="3.75" style="34" customWidth="1"/>
    <col min="34" max="34" width="11.75" style="34" customWidth="1"/>
    <col min="35" max="35" width="8.625" style="34" customWidth="1"/>
    <col min="36" max="36" width="20.75" style="34" customWidth="1"/>
    <col min="37" max="38" width="23.75" style="34" hidden="1" customWidth="1"/>
    <col min="39" max="39" width="11.75" style="34" customWidth="1"/>
    <col min="40" max="40" width="3.75" style="34" customWidth="1"/>
    <col min="41" max="41" width="11.75" style="34" customWidth="1"/>
    <col min="42" max="42" width="8.625" style="34" hidden="1" customWidth="1"/>
    <col min="43" max="43" width="4.75" style="34" customWidth="1"/>
    <col min="44" max="44" width="115.75" style="34" customWidth="1"/>
    <col min="45" max="46" width="10.625" style="293"/>
    <col min="47" max="47" width="11.125" style="293" customWidth="1"/>
    <col min="48" max="55" width="10.625" style="293"/>
    <col min="56" max="16384" width="10.625" style="34"/>
  </cols>
  <sheetData>
    <row r="1" spans="7:55" hidden="1"/>
    <row r="2" spans="7:55" hidden="1"/>
    <row r="3" spans="7:55" hidden="1"/>
    <row r="4" spans="7:5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7:55" ht="24.9" customHeight="1">
      <c r="J5" s="86"/>
      <c r="K5" s="86"/>
      <c r="L5" s="774" t="s">
        <v>661</v>
      </c>
      <c r="M5" s="775"/>
      <c r="N5" s="775"/>
      <c r="O5" s="775"/>
      <c r="P5" s="775"/>
      <c r="Q5" s="775"/>
      <c r="R5" s="775"/>
      <c r="S5" s="775"/>
      <c r="T5" s="775"/>
      <c r="U5" s="776"/>
      <c r="V5" s="703"/>
      <c r="W5" s="703"/>
      <c r="X5" s="703"/>
      <c r="Y5" s="703"/>
      <c r="Z5" s="703"/>
      <c r="AA5" s="703"/>
      <c r="AB5" s="703"/>
      <c r="AC5" s="703"/>
      <c r="AD5" s="703"/>
      <c r="AE5" s="703"/>
      <c r="AF5" s="703"/>
      <c r="AG5" s="703"/>
      <c r="AH5" s="703"/>
      <c r="AI5" s="703"/>
      <c r="AJ5" s="703"/>
      <c r="AK5" s="703"/>
      <c r="AL5" s="703"/>
      <c r="AM5" s="703"/>
      <c r="AN5" s="703"/>
      <c r="AO5" s="703"/>
      <c r="AP5" s="703"/>
      <c r="AQ5" s="575"/>
    </row>
    <row r="6" spans="7:55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437"/>
      <c r="AR6" s="338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</row>
    <row r="7" spans="7:55" s="449" customFormat="1" ht="4.2" hidden="1">
      <c r="L7" s="614"/>
      <c r="M7" s="615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826"/>
      <c r="AL7" s="826"/>
      <c r="AM7" s="826"/>
      <c r="AN7" s="826"/>
      <c r="AO7" s="826"/>
      <c r="AP7" s="826"/>
      <c r="AQ7" s="826"/>
      <c r="AR7" s="336"/>
    </row>
    <row r="8" spans="7:55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801" t="str">
        <f>IF(datePr_ch="",IF(datePr="","",datePr),datePr_ch)</f>
        <v>30.04.2019</v>
      </c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1"/>
      <c r="AJ8" s="801"/>
      <c r="AK8" s="801"/>
      <c r="AL8" s="801"/>
      <c r="AM8" s="801"/>
      <c r="AN8" s="801"/>
      <c r="AO8" s="801"/>
      <c r="AP8" s="801"/>
      <c r="AQ8" s="801"/>
      <c r="AR8" s="66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</row>
    <row r="9" spans="7:55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801" t="str">
        <f>IF(numberPr_ch="",IF(numberPr="","",numberPr),numberPr_ch)</f>
        <v>1424/401, 1427/401</v>
      </c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66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</row>
    <row r="10" spans="7:55" s="449" customFormat="1" ht="4.2" hidden="1">
      <c r="L10" s="614"/>
      <c r="M10" s="615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826"/>
      <c r="AL10" s="826"/>
      <c r="AM10" s="826"/>
      <c r="AN10" s="826"/>
      <c r="AO10" s="826"/>
      <c r="AP10" s="826"/>
      <c r="AQ10" s="826"/>
      <c r="AR10" s="336"/>
    </row>
    <row r="11" spans="7:55" s="250" customFormat="1" ht="3" hidden="1" customHeight="1">
      <c r="G11" s="249"/>
      <c r="H11" s="249"/>
      <c r="L11" s="764"/>
      <c r="M11" s="764"/>
      <c r="N11" s="210"/>
      <c r="O11" s="283"/>
      <c r="P11" s="283"/>
      <c r="Q11" s="283"/>
      <c r="R11" s="283"/>
      <c r="S11" s="283"/>
      <c r="T11" s="283"/>
      <c r="U11" s="310" t="s">
        <v>376</v>
      </c>
      <c r="V11" s="283"/>
      <c r="W11" s="283"/>
      <c r="X11" s="283"/>
      <c r="Y11" s="283"/>
      <c r="Z11" s="283"/>
      <c r="AA11" s="283"/>
      <c r="AB11" s="310" t="s">
        <v>376</v>
      </c>
      <c r="AC11" s="283"/>
      <c r="AD11" s="283"/>
      <c r="AE11" s="283"/>
      <c r="AF11" s="283"/>
      <c r="AG11" s="283"/>
      <c r="AH11" s="283"/>
      <c r="AI11" s="310" t="s">
        <v>376</v>
      </c>
      <c r="AJ11" s="283"/>
      <c r="AK11" s="283"/>
      <c r="AL11" s="283"/>
      <c r="AM11" s="283"/>
      <c r="AN11" s="283"/>
      <c r="AO11" s="283"/>
      <c r="AP11" s="310" t="s">
        <v>376</v>
      </c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</row>
    <row r="12" spans="7:55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V12" s="816" t="s">
        <v>1793</v>
      </c>
      <c r="W12" s="816"/>
      <c r="X12" s="816"/>
      <c r="Y12" s="816"/>
      <c r="Z12" s="816"/>
      <c r="AA12" s="816"/>
      <c r="AB12" s="816"/>
      <c r="AC12" s="816" t="s">
        <v>1793</v>
      </c>
      <c r="AD12" s="816"/>
      <c r="AE12" s="816"/>
      <c r="AF12" s="816"/>
      <c r="AG12" s="816"/>
      <c r="AH12" s="816"/>
      <c r="AI12" s="816"/>
      <c r="AJ12" s="816" t="s">
        <v>1793</v>
      </c>
      <c r="AK12" s="816"/>
      <c r="AL12" s="816"/>
      <c r="AM12" s="816"/>
      <c r="AN12" s="816"/>
      <c r="AO12" s="816"/>
      <c r="AP12" s="816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</row>
    <row r="13" spans="7:55" ht="15" customHeight="1">
      <c r="J13" s="86"/>
      <c r="K13" s="86"/>
      <c r="L13" s="733" t="s">
        <v>469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 t="s">
        <v>470</v>
      </c>
    </row>
    <row r="14" spans="7:55" ht="15" customHeight="1">
      <c r="J14" s="86"/>
      <c r="K14" s="86"/>
      <c r="L14" s="733" t="s">
        <v>95</v>
      </c>
      <c r="M14" s="733" t="s">
        <v>404</v>
      </c>
      <c r="N14" s="733"/>
      <c r="O14" s="817" t="s">
        <v>474</v>
      </c>
      <c r="P14" s="817"/>
      <c r="Q14" s="817"/>
      <c r="R14" s="817"/>
      <c r="S14" s="817"/>
      <c r="T14" s="817"/>
      <c r="U14" s="733" t="s">
        <v>338</v>
      </c>
      <c r="V14" s="817" t="s">
        <v>474</v>
      </c>
      <c r="W14" s="817"/>
      <c r="X14" s="817"/>
      <c r="Y14" s="817"/>
      <c r="Z14" s="817"/>
      <c r="AA14" s="817"/>
      <c r="AB14" s="733" t="s">
        <v>338</v>
      </c>
      <c r="AC14" s="817" t="s">
        <v>474</v>
      </c>
      <c r="AD14" s="817"/>
      <c r="AE14" s="817"/>
      <c r="AF14" s="817"/>
      <c r="AG14" s="817"/>
      <c r="AH14" s="817"/>
      <c r="AI14" s="733" t="s">
        <v>338</v>
      </c>
      <c r="AJ14" s="817" t="s">
        <v>474</v>
      </c>
      <c r="AK14" s="817"/>
      <c r="AL14" s="817"/>
      <c r="AM14" s="817"/>
      <c r="AN14" s="817"/>
      <c r="AO14" s="817"/>
      <c r="AP14" s="733" t="s">
        <v>338</v>
      </c>
      <c r="AQ14" s="823" t="s">
        <v>278</v>
      </c>
      <c r="AR14" s="733"/>
    </row>
    <row r="15" spans="7:55" ht="14.25" customHeight="1">
      <c r="J15" s="86"/>
      <c r="K15" s="86"/>
      <c r="L15" s="733"/>
      <c r="M15" s="733"/>
      <c r="N15" s="733"/>
      <c r="O15" s="247" t="s">
        <v>475</v>
      </c>
      <c r="P15" s="818" t="s">
        <v>274</v>
      </c>
      <c r="Q15" s="818"/>
      <c r="R15" s="765" t="s">
        <v>476</v>
      </c>
      <c r="S15" s="765"/>
      <c r="T15" s="765"/>
      <c r="U15" s="733"/>
      <c r="V15" s="676" t="s">
        <v>475</v>
      </c>
      <c r="W15" s="818" t="s">
        <v>274</v>
      </c>
      <c r="X15" s="818"/>
      <c r="Y15" s="765" t="s">
        <v>476</v>
      </c>
      <c r="Z15" s="765"/>
      <c r="AA15" s="765"/>
      <c r="AB15" s="733"/>
      <c r="AC15" s="676" t="s">
        <v>475</v>
      </c>
      <c r="AD15" s="818" t="s">
        <v>274</v>
      </c>
      <c r="AE15" s="818"/>
      <c r="AF15" s="765" t="s">
        <v>476</v>
      </c>
      <c r="AG15" s="765"/>
      <c r="AH15" s="765"/>
      <c r="AI15" s="733"/>
      <c r="AJ15" s="676" t="s">
        <v>475</v>
      </c>
      <c r="AK15" s="818" t="s">
        <v>274</v>
      </c>
      <c r="AL15" s="818"/>
      <c r="AM15" s="765" t="s">
        <v>476</v>
      </c>
      <c r="AN15" s="765"/>
      <c r="AO15" s="765"/>
      <c r="AP15" s="733"/>
      <c r="AQ15" s="823"/>
      <c r="AR15" s="733"/>
    </row>
    <row r="16" spans="7:55" ht="33.75" customHeight="1">
      <c r="J16" s="86"/>
      <c r="K16" s="86"/>
      <c r="L16" s="733"/>
      <c r="M16" s="733"/>
      <c r="N16" s="733"/>
      <c r="O16" s="419" t="s">
        <v>477</v>
      </c>
      <c r="P16" s="420" t="s">
        <v>666</v>
      </c>
      <c r="Q16" s="420" t="s">
        <v>386</v>
      </c>
      <c r="R16" s="421" t="s">
        <v>277</v>
      </c>
      <c r="S16" s="819" t="s">
        <v>276</v>
      </c>
      <c r="T16" s="819"/>
      <c r="U16" s="733"/>
      <c r="V16" s="686" t="s">
        <v>477</v>
      </c>
      <c r="W16" s="420" t="s">
        <v>666</v>
      </c>
      <c r="X16" s="420" t="s">
        <v>386</v>
      </c>
      <c r="Y16" s="683" t="s">
        <v>277</v>
      </c>
      <c r="Z16" s="819" t="s">
        <v>276</v>
      </c>
      <c r="AA16" s="819"/>
      <c r="AB16" s="733"/>
      <c r="AC16" s="686" t="s">
        <v>477</v>
      </c>
      <c r="AD16" s="420" t="s">
        <v>666</v>
      </c>
      <c r="AE16" s="420" t="s">
        <v>386</v>
      </c>
      <c r="AF16" s="683" t="s">
        <v>277</v>
      </c>
      <c r="AG16" s="819" t="s">
        <v>276</v>
      </c>
      <c r="AH16" s="819"/>
      <c r="AI16" s="733"/>
      <c r="AJ16" s="686" t="s">
        <v>477</v>
      </c>
      <c r="AK16" s="420" t="s">
        <v>666</v>
      </c>
      <c r="AL16" s="420" t="s">
        <v>386</v>
      </c>
      <c r="AM16" s="683" t="s">
        <v>277</v>
      </c>
      <c r="AN16" s="819" t="s">
        <v>276</v>
      </c>
      <c r="AO16" s="819"/>
      <c r="AP16" s="733"/>
      <c r="AQ16" s="823"/>
      <c r="AR16" s="733"/>
    </row>
    <row r="17" spans="1:56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2">
        <f ca="1">OFFSET(S17,0,-1)+1</f>
        <v>7</v>
      </c>
      <c r="T17" s="812"/>
      <c r="U17" s="564">
        <f ca="1">OFFSET(U17,0,-2)+1</f>
        <v>8</v>
      </c>
      <c r="V17" s="685">
        <f ca="1">OFFSET(V17,0,-1)+1</f>
        <v>9</v>
      </c>
      <c r="W17" s="685">
        <f ca="1">OFFSET(W17,0,-1)+1</f>
        <v>10</v>
      </c>
      <c r="X17" s="685">
        <f ca="1">OFFSET(X17,0,-1)+1</f>
        <v>11</v>
      </c>
      <c r="Y17" s="685">
        <f ca="1">OFFSET(Y17,0,-1)+1</f>
        <v>12</v>
      </c>
      <c r="Z17" s="812">
        <f ca="1">OFFSET(Z17,0,-1)+1</f>
        <v>13</v>
      </c>
      <c r="AA17" s="812"/>
      <c r="AB17" s="685">
        <f ca="1">OFFSET(AB17,0,-2)+1</f>
        <v>14</v>
      </c>
      <c r="AC17" s="685">
        <f ca="1">OFFSET(AC17,0,-1)+1</f>
        <v>15</v>
      </c>
      <c r="AD17" s="685">
        <f ca="1">OFFSET(AD17,0,-1)+1</f>
        <v>16</v>
      </c>
      <c r="AE17" s="685">
        <f ca="1">OFFSET(AE17,0,-1)+1</f>
        <v>17</v>
      </c>
      <c r="AF17" s="685">
        <f ca="1">OFFSET(AF17,0,-1)+1</f>
        <v>18</v>
      </c>
      <c r="AG17" s="812">
        <f ca="1">OFFSET(AG17,0,-1)+1</f>
        <v>19</v>
      </c>
      <c r="AH17" s="812"/>
      <c r="AI17" s="685">
        <f ca="1">OFFSET(AI17,0,-2)+1</f>
        <v>20</v>
      </c>
      <c r="AJ17" s="685">
        <f ca="1">OFFSET(AJ17,0,-1)+1</f>
        <v>21</v>
      </c>
      <c r="AK17" s="685">
        <f ca="1">OFFSET(AK17,0,-1)+1</f>
        <v>22</v>
      </c>
      <c r="AL17" s="685">
        <f ca="1">OFFSET(AL17,0,-1)+1</f>
        <v>23</v>
      </c>
      <c r="AM17" s="685">
        <f ca="1">OFFSET(AM17,0,-1)+1</f>
        <v>24</v>
      </c>
      <c r="AN17" s="812">
        <f ca="1">OFFSET(AN17,0,-1)+1</f>
        <v>25</v>
      </c>
      <c r="AO17" s="812"/>
      <c r="AP17" s="685">
        <f ca="1">OFFSET(AP17,0,-2)+1</f>
        <v>26</v>
      </c>
      <c r="AQ17" s="569">
        <f ca="1">OFFSET(AQ17,0,-1)</f>
        <v>26</v>
      </c>
      <c r="AR17" s="564">
        <f ca="1">OFFSET(AR17,0,-1)+1</f>
        <v>27</v>
      </c>
    </row>
    <row r="18" spans="1:56" ht="22.8" hidden="1">
      <c r="A18" s="828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9" t="str">
        <f>IF('Перечень тарифов'!J21="","","" &amp; 'Перечень тарифов'!J21 &amp; "")</f>
        <v/>
      </c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582" t="s">
        <v>623</v>
      </c>
    </row>
    <row r="19" spans="1:56" hidden="1">
      <c r="A19" s="828"/>
      <c r="B19" s="828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7"/>
      <c r="AM19" s="827"/>
      <c r="AN19" s="827"/>
      <c r="AO19" s="827"/>
      <c r="AP19" s="827"/>
      <c r="AQ19" s="827"/>
      <c r="AR19" s="281"/>
    </row>
    <row r="20" spans="1:56" hidden="1">
      <c r="A20" s="828"/>
      <c r="B20" s="828"/>
      <c r="C20" s="828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827"/>
      <c r="AM20" s="827"/>
      <c r="AN20" s="827"/>
      <c r="AO20" s="827"/>
      <c r="AP20" s="827"/>
      <c r="AQ20" s="827"/>
      <c r="AR20" s="281"/>
      <c r="AV20" s="312"/>
    </row>
    <row r="21" spans="1:56" ht="34.200000000000003">
      <c r="A21" s="828"/>
      <c r="B21" s="828"/>
      <c r="C21" s="828"/>
      <c r="D21" s="828">
        <v>1</v>
      </c>
      <c r="E21" s="337"/>
      <c r="F21" s="337"/>
      <c r="G21" s="337"/>
      <c r="H21" s="337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5"/>
      <c r="AJ21" s="825"/>
      <c r="AK21" s="825"/>
      <c r="AL21" s="825"/>
      <c r="AM21" s="825"/>
      <c r="AN21" s="825"/>
      <c r="AO21" s="825"/>
      <c r="AP21" s="825"/>
      <c r="AQ21" s="825"/>
      <c r="AR21" s="281" t="s">
        <v>667</v>
      </c>
      <c r="AV21" s="312"/>
    </row>
    <row r="22" spans="1:56" ht="45.6">
      <c r="A22" s="828"/>
      <c r="B22" s="828"/>
      <c r="C22" s="828"/>
      <c r="D22" s="828"/>
      <c r="E22" s="828">
        <v>1</v>
      </c>
      <c r="F22" s="337"/>
      <c r="G22" s="337"/>
      <c r="H22" s="337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4" t="s">
        <v>306</v>
      </c>
      <c r="P22" s="824"/>
      <c r="Q22" s="824"/>
      <c r="R22" s="824"/>
      <c r="S22" s="824"/>
      <c r="T22" s="824"/>
      <c r="U22" s="824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4"/>
      <c r="AJ22" s="824"/>
      <c r="AK22" s="824"/>
      <c r="AL22" s="824"/>
      <c r="AM22" s="824"/>
      <c r="AN22" s="824"/>
      <c r="AO22" s="824"/>
      <c r="AP22" s="824"/>
      <c r="AQ22" s="824"/>
      <c r="AR22" s="281" t="s">
        <v>485</v>
      </c>
      <c r="AT22" s="312" t="str">
        <f>strCheckUnique(AU22:AU26)</f>
        <v/>
      </c>
      <c r="AV22" s="312"/>
    </row>
    <row r="23" spans="1:56" ht="32.1" customHeight="1">
      <c r="A23" s="828"/>
      <c r="B23" s="828"/>
      <c r="C23" s="828"/>
      <c r="D23" s="828"/>
      <c r="E23" s="828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 t="s">
        <v>1817</v>
      </c>
      <c r="N23" s="829"/>
      <c r="O23" s="701">
        <v>8.2200000000000006</v>
      </c>
      <c r="P23" s="191"/>
      <c r="Q23" s="191"/>
      <c r="R23" s="813" t="s">
        <v>1808</v>
      </c>
      <c r="S23" s="814" t="s">
        <v>87</v>
      </c>
      <c r="T23" s="813" t="s">
        <v>1810</v>
      </c>
      <c r="U23" s="814" t="s">
        <v>87</v>
      </c>
      <c r="V23" s="701">
        <v>8.5500000000000007</v>
      </c>
      <c r="W23" s="191"/>
      <c r="X23" s="191"/>
      <c r="Y23" s="813" t="s">
        <v>1811</v>
      </c>
      <c r="Z23" s="814" t="s">
        <v>87</v>
      </c>
      <c r="AA23" s="813" t="s">
        <v>1812</v>
      </c>
      <c r="AB23" s="814" t="s">
        <v>87</v>
      </c>
      <c r="AC23" s="701">
        <v>8.89</v>
      </c>
      <c r="AD23" s="191"/>
      <c r="AE23" s="191"/>
      <c r="AF23" s="813" t="s">
        <v>1813</v>
      </c>
      <c r="AG23" s="814" t="s">
        <v>87</v>
      </c>
      <c r="AH23" s="813" t="s">
        <v>1814</v>
      </c>
      <c r="AI23" s="814" t="s">
        <v>87</v>
      </c>
      <c r="AJ23" s="701">
        <v>9.25</v>
      </c>
      <c r="AK23" s="191"/>
      <c r="AL23" s="191"/>
      <c r="AM23" s="813" t="s">
        <v>1815</v>
      </c>
      <c r="AN23" s="814" t="s">
        <v>87</v>
      </c>
      <c r="AO23" s="813" t="s">
        <v>1382</v>
      </c>
      <c r="AP23" s="814" t="s">
        <v>88</v>
      </c>
      <c r="AQ23" s="277"/>
      <c r="AR23" s="820" t="s">
        <v>624</v>
      </c>
      <c r="AS23" s="581" t="str">
        <f>strCheckDate(O25:AQ25)</f>
        <v/>
      </c>
      <c r="AU23" s="312" t="str">
        <f>IF(M23="","",M23 )</f>
        <v>хозяйственно-бытовые сточные воды</v>
      </c>
      <c r="AV23" s="312"/>
      <c r="AW23" s="312"/>
      <c r="AX23" s="312"/>
    </row>
    <row r="24" spans="1:56" ht="32.1" customHeight="1">
      <c r="A24" s="828"/>
      <c r="B24" s="828"/>
      <c r="C24" s="828"/>
      <c r="D24" s="828"/>
      <c r="E24" s="828"/>
      <c r="F24" s="335">
        <v>2</v>
      </c>
      <c r="G24" s="335"/>
      <c r="H24" s="335"/>
      <c r="I24" s="816"/>
      <c r="J24" s="816"/>
      <c r="K24" s="682" t="s">
        <v>1793</v>
      </c>
      <c r="L24" s="688" t="str">
        <f>mergeValue(A24) &amp;"."&amp; mergeValue(B24)&amp;"."&amp; mergeValue(C24)&amp;"."&amp; mergeValue(D24)&amp;"."&amp; mergeValue(E24)&amp;"."&amp; mergeValue(F24)</f>
        <v>1.1.1.1.1.2</v>
      </c>
      <c r="M24" s="653" t="s">
        <v>1818</v>
      </c>
      <c r="N24" s="829"/>
      <c r="O24" s="701">
        <v>11.68</v>
      </c>
      <c r="P24" s="191"/>
      <c r="Q24" s="191"/>
      <c r="R24" s="813"/>
      <c r="S24" s="814"/>
      <c r="T24" s="813"/>
      <c r="U24" s="814"/>
      <c r="V24" s="701">
        <v>13.29</v>
      </c>
      <c r="W24" s="191"/>
      <c r="X24" s="191"/>
      <c r="Y24" s="813"/>
      <c r="Z24" s="814"/>
      <c r="AA24" s="813"/>
      <c r="AB24" s="814"/>
      <c r="AC24" s="701">
        <v>14.53</v>
      </c>
      <c r="AD24" s="191"/>
      <c r="AE24" s="191"/>
      <c r="AF24" s="813"/>
      <c r="AG24" s="814"/>
      <c r="AH24" s="813"/>
      <c r="AI24" s="814"/>
      <c r="AJ24" s="701">
        <v>14.68</v>
      </c>
      <c r="AK24" s="191"/>
      <c r="AL24" s="191"/>
      <c r="AM24" s="813"/>
      <c r="AN24" s="814"/>
      <c r="AO24" s="813"/>
      <c r="AP24" s="814"/>
      <c r="AQ24" s="277"/>
      <c r="AR24" s="821"/>
      <c r="AS24" s="293" t="str">
        <f>strCheckDate(O25:AQ25)</f>
        <v/>
      </c>
      <c r="AU24" s="312" t="str">
        <f>IF(M24="","",M24 )</f>
        <v>сточные воды, отводимые нормируемыми абонентами</v>
      </c>
      <c r="AV24" s="312"/>
      <c r="AW24" s="312"/>
      <c r="AX24" s="312"/>
    </row>
    <row r="25" spans="1:56" hidden="1">
      <c r="A25" s="828"/>
      <c r="B25" s="828"/>
      <c r="C25" s="828"/>
      <c r="D25" s="828"/>
      <c r="E25" s="828"/>
      <c r="F25" s="335"/>
      <c r="G25" s="335"/>
      <c r="H25" s="335"/>
      <c r="I25" s="816"/>
      <c r="J25" s="816"/>
      <c r="K25" s="339"/>
      <c r="L25" s="170"/>
      <c r="M25" s="204"/>
      <c r="N25" s="829"/>
      <c r="O25" s="294"/>
      <c r="P25" s="291"/>
      <c r="Q25" s="292" t="str">
        <f>R23 &amp; "-" &amp; T23</f>
        <v>01.07.2020-30.06.2021</v>
      </c>
      <c r="R25" s="813"/>
      <c r="S25" s="814"/>
      <c r="T25" s="815"/>
      <c r="U25" s="814"/>
      <c r="V25" s="294"/>
      <c r="W25" s="291"/>
      <c r="X25" s="292" t="str">
        <f>Y23 &amp; "-" &amp; AA23</f>
        <v>01.07.2021-30.06.2022</v>
      </c>
      <c r="Y25" s="813"/>
      <c r="Z25" s="814"/>
      <c r="AA25" s="815"/>
      <c r="AB25" s="814"/>
      <c r="AC25" s="294"/>
      <c r="AD25" s="291"/>
      <c r="AE25" s="292" t="str">
        <f>AF23 &amp; "-" &amp; AH23</f>
        <v>01.07.2022-30.06.2023</v>
      </c>
      <c r="AF25" s="813"/>
      <c r="AG25" s="814"/>
      <c r="AH25" s="815"/>
      <c r="AI25" s="814"/>
      <c r="AJ25" s="294"/>
      <c r="AK25" s="291"/>
      <c r="AL25" s="292" t="str">
        <f>AM23 &amp; "-" &amp; AO23</f>
        <v>01.07.2023-31.12.2023</v>
      </c>
      <c r="AM25" s="813"/>
      <c r="AN25" s="814"/>
      <c r="AO25" s="815"/>
      <c r="AP25" s="814"/>
      <c r="AQ25" s="277"/>
      <c r="AR25" s="821"/>
      <c r="AV25" s="312"/>
    </row>
    <row r="26" spans="1:56" customFormat="1" ht="18.75" customHeight="1">
      <c r="A26" s="828"/>
      <c r="B26" s="828"/>
      <c r="C26" s="828"/>
      <c r="D26" s="828"/>
      <c r="E26" s="828"/>
      <c r="F26" s="335"/>
      <c r="G26" s="335"/>
      <c r="H26" s="335"/>
      <c r="I26" s="816"/>
      <c r="J26" s="816"/>
      <c r="K26" s="200"/>
      <c r="L26" s="111"/>
      <c r="M26" s="174" t="s">
        <v>406</v>
      </c>
      <c r="N26" s="196"/>
      <c r="O26" s="156"/>
      <c r="P26" s="156"/>
      <c r="Q26" s="156"/>
      <c r="R26" s="257"/>
      <c r="S26" s="197"/>
      <c r="T26" s="197"/>
      <c r="U26" s="197"/>
      <c r="V26" s="156"/>
      <c r="W26" s="156"/>
      <c r="X26" s="156"/>
      <c r="Y26" s="257"/>
      <c r="Z26" s="197"/>
      <c r="AA26" s="197"/>
      <c r="AB26" s="197"/>
      <c r="AC26" s="156"/>
      <c r="AD26" s="156"/>
      <c r="AE26" s="156"/>
      <c r="AF26" s="257"/>
      <c r="AG26" s="197"/>
      <c r="AH26" s="197"/>
      <c r="AI26" s="197"/>
      <c r="AJ26" s="156"/>
      <c r="AK26" s="156"/>
      <c r="AL26" s="156"/>
      <c r="AM26" s="257"/>
      <c r="AN26" s="197"/>
      <c r="AO26" s="197"/>
      <c r="AP26" s="197"/>
      <c r="AQ26" s="185"/>
      <c r="AR26" s="822"/>
      <c r="AS26" s="302"/>
      <c r="AT26" s="302"/>
      <c r="AU26" s="302"/>
      <c r="AV26" s="312"/>
      <c r="AW26" s="302"/>
      <c r="AX26" s="293"/>
      <c r="AY26" s="293"/>
      <c r="AZ26" s="293"/>
      <c r="BA26" s="293"/>
      <c r="BB26" s="293"/>
      <c r="BC26" s="293"/>
      <c r="BD26" s="34"/>
    </row>
    <row r="27" spans="1:56" customFormat="1" ht="15" customHeight="1">
      <c r="A27" s="828"/>
      <c r="B27" s="828"/>
      <c r="C27" s="828"/>
      <c r="D27" s="828"/>
      <c r="E27" s="335"/>
      <c r="F27" s="337"/>
      <c r="G27" s="337"/>
      <c r="H27" s="337"/>
      <c r="I27" s="816"/>
      <c r="J27" s="85"/>
      <c r="K27" s="200"/>
      <c r="L27" s="111"/>
      <c r="M27" s="163" t="s">
        <v>13</v>
      </c>
      <c r="N27" s="196"/>
      <c r="O27" s="156"/>
      <c r="P27" s="156"/>
      <c r="Q27" s="156"/>
      <c r="R27" s="257"/>
      <c r="S27" s="197"/>
      <c r="T27" s="197"/>
      <c r="U27" s="196"/>
      <c r="V27" s="156"/>
      <c r="W27" s="156"/>
      <c r="X27" s="156"/>
      <c r="Y27" s="257"/>
      <c r="Z27" s="197"/>
      <c r="AA27" s="197"/>
      <c r="AB27" s="196"/>
      <c r="AC27" s="156"/>
      <c r="AD27" s="156"/>
      <c r="AE27" s="156"/>
      <c r="AF27" s="257"/>
      <c r="AG27" s="197"/>
      <c r="AH27" s="197"/>
      <c r="AI27" s="196"/>
      <c r="AJ27" s="156"/>
      <c r="AK27" s="156"/>
      <c r="AL27" s="156"/>
      <c r="AM27" s="257"/>
      <c r="AN27" s="197"/>
      <c r="AO27" s="197"/>
      <c r="AP27" s="196"/>
      <c r="AQ27" s="197"/>
      <c r="AR27" s="185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</row>
    <row r="28" spans="1:56" customFormat="1" ht="15" customHeight="1">
      <c r="A28" s="828"/>
      <c r="B28" s="828"/>
      <c r="C28" s="828"/>
      <c r="D28" s="335"/>
      <c r="E28" s="340"/>
      <c r="F28" s="337"/>
      <c r="G28" s="337"/>
      <c r="H28" s="337"/>
      <c r="I28" s="200"/>
      <c r="J28" s="85"/>
      <c r="K28" s="179"/>
      <c r="L28" s="111"/>
      <c r="M28" s="162" t="s">
        <v>407</v>
      </c>
      <c r="N28" s="196"/>
      <c r="O28" s="156"/>
      <c r="P28" s="156"/>
      <c r="Q28" s="156"/>
      <c r="R28" s="257"/>
      <c r="S28" s="197"/>
      <c r="T28" s="197"/>
      <c r="U28" s="196"/>
      <c r="V28" s="156"/>
      <c r="W28" s="156"/>
      <c r="X28" s="156"/>
      <c r="Y28" s="257"/>
      <c r="Z28" s="197"/>
      <c r="AA28" s="197"/>
      <c r="AB28" s="196"/>
      <c r="AC28" s="156"/>
      <c r="AD28" s="156"/>
      <c r="AE28" s="156"/>
      <c r="AF28" s="257"/>
      <c r="AG28" s="197"/>
      <c r="AH28" s="197"/>
      <c r="AI28" s="196"/>
      <c r="AJ28" s="156"/>
      <c r="AK28" s="156"/>
      <c r="AL28" s="156"/>
      <c r="AM28" s="257"/>
      <c r="AN28" s="197"/>
      <c r="AO28" s="197"/>
      <c r="AP28" s="196"/>
      <c r="AQ28" s="197"/>
      <c r="AR28" s="185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</row>
    <row r="29" spans="1:56" ht="3" customHeight="1"/>
    <row r="30" spans="1:56" ht="48.9" customHeight="1">
      <c r="L30" s="613">
        <v>1</v>
      </c>
      <c r="M30" s="773" t="s">
        <v>692</v>
      </c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773"/>
      <c r="Y30" s="773"/>
      <c r="Z30" s="773"/>
      <c r="AA30" s="773"/>
      <c r="AB30" s="773"/>
      <c r="AC30" s="773"/>
      <c r="AD30" s="773"/>
      <c r="AE30" s="773"/>
      <c r="AF30" s="773"/>
      <c r="AG30" s="773"/>
      <c r="AH30" s="773"/>
      <c r="AI30" s="773"/>
      <c r="AJ30" s="773"/>
      <c r="AK30" s="773"/>
      <c r="AL30" s="773"/>
      <c r="AM30" s="773"/>
      <c r="AN30" s="773"/>
      <c r="AO30" s="773"/>
      <c r="AP30" s="773"/>
      <c r="AQ30" s="773"/>
    </row>
  </sheetData>
  <sheetProtection password="FA9C" sheet="1" objects="1" scenarios="1" formatColumns="0" formatRows="0"/>
  <dataConsolidate leftLabels="1"/>
  <mergeCells count="71">
    <mergeCell ref="J22:J26"/>
    <mergeCell ref="P15:Q15"/>
    <mergeCell ref="O20:AQ20"/>
    <mergeCell ref="M30:AQ30"/>
    <mergeCell ref="S23:S25"/>
    <mergeCell ref="U23:U25"/>
    <mergeCell ref="N23:N25"/>
    <mergeCell ref="T23:T25"/>
    <mergeCell ref="Y23:Y25"/>
    <mergeCell ref="Z23:Z25"/>
    <mergeCell ref="AA23:AA25"/>
    <mergeCell ref="AB23:AB25"/>
    <mergeCell ref="AF23:AF25"/>
    <mergeCell ref="AG23:AG25"/>
    <mergeCell ref="AH23:AH25"/>
    <mergeCell ref="AI23:AI25"/>
    <mergeCell ref="A18:A28"/>
    <mergeCell ref="B19:B28"/>
    <mergeCell ref="C20:C28"/>
    <mergeCell ref="D21:D27"/>
    <mergeCell ref="I21:I27"/>
    <mergeCell ref="E22:E26"/>
    <mergeCell ref="O12:U12"/>
    <mergeCell ref="S16:T16"/>
    <mergeCell ref="O19:AQ19"/>
    <mergeCell ref="O18:AQ18"/>
    <mergeCell ref="S17:T17"/>
    <mergeCell ref="U14:U16"/>
    <mergeCell ref="V12:AB12"/>
    <mergeCell ref="Z16:AA16"/>
    <mergeCell ref="Z17:AA17"/>
    <mergeCell ref="AC12:AI12"/>
    <mergeCell ref="AC14:AH14"/>
    <mergeCell ref="AI14:AI16"/>
    <mergeCell ref="AD15:AE15"/>
    <mergeCell ref="AF15:AH15"/>
    <mergeCell ref="AG16:AH16"/>
    <mergeCell ref="AG17:AH17"/>
    <mergeCell ref="O8:AQ8"/>
    <mergeCell ref="O9:AQ9"/>
    <mergeCell ref="L5:U5"/>
    <mergeCell ref="L11:M11"/>
    <mergeCell ref="O10:AQ10"/>
    <mergeCell ref="O7:AQ7"/>
    <mergeCell ref="AR23:AR26"/>
    <mergeCell ref="AQ14:AQ16"/>
    <mergeCell ref="L13:AQ13"/>
    <mergeCell ref="N14:N16"/>
    <mergeCell ref="R23:R25"/>
    <mergeCell ref="R15:T15"/>
    <mergeCell ref="O14:T14"/>
    <mergeCell ref="AR13:AR16"/>
    <mergeCell ref="O22:AQ22"/>
    <mergeCell ref="O21:AQ21"/>
    <mergeCell ref="L14:L16"/>
    <mergeCell ref="M14:M16"/>
    <mergeCell ref="V14:AA14"/>
    <mergeCell ref="AB14:AB16"/>
    <mergeCell ref="W15:X15"/>
    <mergeCell ref="Y15:AA15"/>
    <mergeCell ref="AJ12:AP12"/>
    <mergeCell ref="AJ14:AO14"/>
    <mergeCell ref="AP14:AP16"/>
    <mergeCell ref="AK15:AL15"/>
    <mergeCell ref="AM15:AO15"/>
    <mergeCell ref="AN16:AO16"/>
    <mergeCell ref="AN17:AO17"/>
    <mergeCell ref="AM23:AM25"/>
    <mergeCell ref="AN23:AN25"/>
    <mergeCell ref="AO23:AO25"/>
    <mergeCell ref="AP23:AP2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8:AR9 AR6 O21:AQ21" xr:uid="{00000000-0002-0000-0C00-000000000000}">
      <formula1>900</formula1>
    </dataValidation>
    <dataValidation allowBlank="1" promptTitle="checkPeriodRange" sqref="Q25 X25 AE25 AL25" xr:uid="{00000000-0002-0000-0C00-000001000000}"/>
    <dataValidation type="list" allowBlank="1" showInputMessage="1" showErrorMessage="1" errorTitle="Ошибка" error="Выберите значение из списка" sqref="O22 V22 AC22 AJ22" xr:uid="{00000000-0002-0000-0C00-000002000000}">
      <formula1>kind_of_cons</formula1>
    </dataValidation>
    <dataValidation allowBlank="1" sqref="S26:S28 Z26:Z28 AG26:AG28 AN26:AN28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:M24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3:T25 R23:R24 AA23:AA25 Y23:Y24 AH23:AH25 AF23:AF24 AO23:AO25 AM23:AM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5 U23:U25 Z23:Z25 AB23:AB25 AG23:AG25 AI23:AI25 AN23:AN25 AP23:AP25" xr:uid="{00000000-0002-0000-0C00-000006000000}"/>
    <dataValidation type="decimal" allowBlank="1" showErrorMessage="1" errorTitle="Ошибка" error="Допускается ввод только действительных чисел!" sqref="O23:O24 V23:V24 AC23:AC24 AJ23:AJ24" xr:uid="{00000000-0002-0000-0C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52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8"/>
      <c r="B13" s="778"/>
      <c r="C13" s="778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3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8"/>
      <c r="B14" s="778"/>
      <c r="C14" s="778"/>
      <c r="D14" s="464"/>
      <c r="F14" s="458"/>
      <c r="G14" s="162" t="s">
        <v>4</v>
      </c>
      <c r="H14" s="463"/>
      <c r="I14" s="83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8"/>
      <c r="B15" s="778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8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3" t="s">
        <v>601</v>
      </c>
      <c r="H19" s="773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3"/>
    <col min="26" max="26" width="11.125" style="293" customWidth="1"/>
    <col min="27" max="34" width="10.625" style="293"/>
    <col min="35" max="16384" width="10.6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74" t="s">
        <v>661</v>
      </c>
      <c r="M5" s="775"/>
      <c r="N5" s="775"/>
      <c r="O5" s="775"/>
      <c r="P5" s="775"/>
      <c r="Q5" s="775"/>
      <c r="R5" s="775"/>
      <c r="S5" s="775"/>
      <c r="T5" s="775"/>
      <c r="U5" s="776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4.2" hidden="1">
      <c r="L7" s="614"/>
      <c r="M7" s="615"/>
      <c r="O7" s="826"/>
      <c r="P7" s="826"/>
      <c r="Q7" s="826"/>
      <c r="R7" s="826"/>
      <c r="S7" s="826"/>
      <c r="T7" s="826"/>
      <c r="U7" s="826"/>
      <c r="V7" s="826"/>
      <c r="W7" s="336"/>
    </row>
    <row r="8" spans="7:34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801" t="str">
        <f>IF(datePr_ch="",IF(datePr="","",datePr),datePr_ch)</f>
        <v>30.04.2019</v>
      </c>
      <c r="P8" s="801"/>
      <c r="Q8" s="801"/>
      <c r="R8" s="801"/>
      <c r="S8" s="801"/>
      <c r="T8" s="801"/>
      <c r="U8" s="801"/>
      <c r="V8" s="801"/>
      <c r="W8" s="66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801" t="str">
        <f>IF(numberPr_ch="",IF(numberPr="","",numberPr),numberPr_ch)</f>
        <v>1424/401, 1427/401</v>
      </c>
      <c r="P9" s="801"/>
      <c r="Q9" s="801"/>
      <c r="R9" s="801"/>
      <c r="S9" s="801"/>
      <c r="T9" s="801"/>
      <c r="U9" s="801"/>
      <c r="V9" s="801"/>
      <c r="W9" s="66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4.2" hidden="1">
      <c r="L10" s="614"/>
      <c r="M10" s="615"/>
      <c r="O10" s="826"/>
      <c r="P10" s="826"/>
      <c r="Q10" s="826"/>
      <c r="R10" s="826"/>
      <c r="S10" s="826"/>
      <c r="T10" s="826"/>
      <c r="U10" s="826"/>
      <c r="V10" s="826"/>
      <c r="W10" s="336"/>
    </row>
    <row r="11" spans="7:34" s="250" customFormat="1" ht="15.75" hidden="1" customHeight="1">
      <c r="G11" s="249"/>
      <c r="H11" s="249"/>
      <c r="L11" s="764"/>
      <c r="M11" s="764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3" t="s">
        <v>469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470</v>
      </c>
    </row>
    <row r="14" spans="7:34" ht="15" customHeight="1">
      <c r="J14" s="86"/>
      <c r="K14" s="86"/>
      <c r="L14" s="733" t="s">
        <v>95</v>
      </c>
      <c r="M14" s="733" t="s">
        <v>404</v>
      </c>
      <c r="N14" s="733"/>
      <c r="O14" s="817" t="s">
        <v>474</v>
      </c>
      <c r="P14" s="817"/>
      <c r="Q14" s="817"/>
      <c r="R14" s="817"/>
      <c r="S14" s="817"/>
      <c r="T14" s="817"/>
      <c r="U14" s="733" t="s">
        <v>338</v>
      </c>
      <c r="V14" s="823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47" t="s">
        <v>475</v>
      </c>
      <c r="P15" s="818" t="s">
        <v>274</v>
      </c>
      <c r="Q15" s="818"/>
      <c r="R15" s="765" t="s">
        <v>476</v>
      </c>
      <c r="S15" s="765"/>
      <c r="T15" s="765"/>
      <c r="U15" s="733"/>
      <c r="V15" s="823"/>
      <c r="W15" s="733"/>
    </row>
    <row r="16" spans="7:34" ht="33.75" customHeight="1">
      <c r="J16" s="86"/>
      <c r="K16" s="86"/>
      <c r="L16" s="733"/>
      <c r="M16" s="733"/>
      <c r="N16" s="733"/>
      <c r="O16" s="419" t="s">
        <v>477</v>
      </c>
      <c r="P16" s="420" t="s">
        <v>666</v>
      </c>
      <c r="Q16" s="420" t="s">
        <v>386</v>
      </c>
      <c r="R16" s="421" t="s">
        <v>277</v>
      </c>
      <c r="S16" s="819" t="s">
        <v>276</v>
      </c>
      <c r="T16" s="819"/>
      <c r="U16" s="733"/>
      <c r="V16" s="823"/>
      <c r="W16" s="733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2">
        <f ca="1">OFFSET(S17,0,-1)+1</f>
        <v>7</v>
      </c>
      <c r="T17" s="812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8">
      <c r="A18" s="828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9"/>
      <c r="P18" s="759"/>
      <c r="Q18" s="759"/>
      <c r="R18" s="759"/>
      <c r="S18" s="759"/>
      <c r="T18" s="759"/>
      <c r="U18" s="759"/>
      <c r="V18" s="759"/>
      <c r="W18" s="582" t="s">
        <v>623</v>
      </c>
    </row>
    <row r="19" spans="1:35" ht="34.200000000000003">
      <c r="A19" s="828"/>
      <c r="B19" s="828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27"/>
      <c r="P19" s="827"/>
      <c r="Q19" s="827"/>
      <c r="R19" s="827"/>
      <c r="S19" s="827"/>
      <c r="T19" s="827"/>
      <c r="U19" s="827"/>
      <c r="V19" s="827"/>
      <c r="W19" s="281" t="s">
        <v>484</v>
      </c>
    </row>
    <row r="20" spans="1:35" ht="45.6">
      <c r="A20" s="828"/>
      <c r="B20" s="828"/>
      <c r="C20" s="828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645</v>
      </c>
      <c r="N20" s="280"/>
      <c r="O20" s="827"/>
      <c r="P20" s="827"/>
      <c r="Q20" s="827"/>
      <c r="R20" s="827"/>
      <c r="S20" s="827"/>
      <c r="T20" s="827"/>
      <c r="U20" s="827"/>
      <c r="V20" s="827"/>
      <c r="W20" s="281" t="s">
        <v>650</v>
      </c>
      <c r="AA20" s="312"/>
    </row>
    <row r="21" spans="1:35" ht="34.200000000000003">
      <c r="A21" s="828"/>
      <c r="B21" s="828"/>
      <c r="C21" s="828"/>
      <c r="D21" s="828">
        <v>1</v>
      </c>
      <c r="E21" s="405"/>
      <c r="F21" s="405"/>
      <c r="G21" s="405"/>
      <c r="H21" s="405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5"/>
      <c r="P21" s="825"/>
      <c r="Q21" s="825"/>
      <c r="R21" s="825"/>
      <c r="S21" s="825"/>
      <c r="T21" s="825"/>
      <c r="U21" s="825"/>
      <c r="V21" s="825"/>
      <c r="W21" s="281" t="s">
        <v>667</v>
      </c>
      <c r="AA21" s="312"/>
    </row>
    <row r="22" spans="1:35" ht="45.6">
      <c r="A22" s="828"/>
      <c r="B22" s="828"/>
      <c r="C22" s="828"/>
      <c r="D22" s="828"/>
      <c r="E22" s="828">
        <v>1</v>
      </c>
      <c r="F22" s="405"/>
      <c r="G22" s="405"/>
      <c r="H22" s="405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4"/>
      <c r="P22" s="824"/>
      <c r="Q22" s="824"/>
      <c r="R22" s="824"/>
      <c r="S22" s="824"/>
      <c r="T22" s="824"/>
      <c r="U22" s="824"/>
      <c r="V22" s="824"/>
      <c r="W22" s="281" t="s">
        <v>485</v>
      </c>
      <c r="Y22" s="312" t="str">
        <f>strCheckUnique(Z22:Z25)</f>
        <v/>
      </c>
      <c r="AA22" s="312"/>
    </row>
    <row r="23" spans="1:35" ht="66" customHeight="1">
      <c r="A23" s="828"/>
      <c r="B23" s="828"/>
      <c r="C23" s="828"/>
      <c r="D23" s="828"/>
      <c r="E23" s="828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29"/>
      <c r="O23" s="191"/>
      <c r="P23" s="191"/>
      <c r="Q23" s="191"/>
      <c r="R23" s="813"/>
      <c r="S23" s="814" t="s">
        <v>87</v>
      </c>
      <c r="T23" s="813"/>
      <c r="U23" s="814" t="s">
        <v>88</v>
      </c>
      <c r="V23" s="277"/>
      <c r="W23" s="820" t="s">
        <v>624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28"/>
      <c r="B24" s="828"/>
      <c r="C24" s="828"/>
      <c r="D24" s="828"/>
      <c r="E24" s="828"/>
      <c r="F24" s="335"/>
      <c r="G24" s="335"/>
      <c r="H24" s="335"/>
      <c r="I24" s="816"/>
      <c r="J24" s="816"/>
      <c r="K24" s="339"/>
      <c r="L24" s="170"/>
      <c r="M24" s="204"/>
      <c r="N24" s="829"/>
      <c r="O24" s="294"/>
      <c r="P24" s="291"/>
      <c r="Q24" s="292" t="str">
        <f>R23 &amp; "-" &amp; T23</f>
        <v>-</v>
      </c>
      <c r="R24" s="813"/>
      <c r="S24" s="814"/>
      <c r="T24" s="815"/>
      <c r="U24" s="814"/>
      <c r="V24" s="277"/>
      <c r="W24" s="821"/>
      <c r="AA24" s="312"/>
    </row>
    <row r="25" spans="1:35" customFormat="1" ht="15" customHeight="1">
      <c r="A25" s="828"/>
      <c r="B25" s="828"/>
      <c r="C25" s="828"/>
      <c r="D25" s="828"/>
      <c r="E25" s="828"/>
      <c r="F25" s="335"/>
      <c r="G25" s="335"/>
      <c r="H25" s="335"/>
      <c r="I25" s="816"/>
      <c r="J25" s="81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22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28"/>
      <c r="B26" s="828"/>
      <c r="C26" s="828"/>
      <c r="D26" s="828"/>
      <c r="E26" s="335"/>
      <c r="F26" s="405"/>
      <c r="G26" s="405"/>
      <c r="H26" s="405"/>
      <c r="I26" s="81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28"/>
      <c r="B27" s="828"/>
      <c r="C27" s="828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28"/>
      <c r="B28" s="828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676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28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" customHeight="1">
      <c r="L32" s="613">
        <v>1</v>
      </c>
      <c r="M32" s="773" t="s">
        <v>692</v>
      </c>
      <c r="N32" s="773"/>
      <c r="O32" s="773"/>
      <c r="P32" s="773"/>
      <c r="Q32" s="773"/>
      <c r="R32" s="773"/>
      <c r="S32" s="773"/>
      <c r="T32" s="773"/>
      <c r="U32" s="773"/>
      <c r="V32" s="773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 xr:uid="{00000000-0002-0000-0E00-000000000000}"/>
    <dataValidation allowBlank="1" promptTitle="checkPeriodRange" sqref="Q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E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211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8"/>
      <c r="B13" s="778"/>
      <c r="C13" s="778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3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8"/>
      <c r="B14" s="778"/>
      <c r="C14" s="778"/>
      <c r="D14" s="464"/>
      <c r="F14" s="458"/>
      <c r="G14" s="162" t="s">
        <v>4</v>
      </c>
      <c r="H14" s="463"/>
      <c r="I14" s="83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8"/>
      <c r="B15" s="778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8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3" t="s">
        <v>601</v>
      </c>
      <c r="H19" s="773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5" width="3.75" style="34" customWidth="1"/>
    <col min="16" max="16" width="4.125" style="34" customWidth="1"/>
    <col min="17" max="17" width="18.125" style="34" customWidth="1"/>
    <col min="18" max="20" width="3.75" style="34" customWidth="1"/>
    <col min="21" max="21" width="12.875" style="34" customWidth="1"/>
    <col min="22" max="24" width="3.75" style="34" customWidth="1"/>
    <col min="25" max="25" width="12.875" style="34" customWidth="1"/>
    <col min="26" max="28" width="3.75" style="34" customWidth="1"/>
    <col min="29" max="29" width="12.875" style="34" customWidth="1"/>
    <col min="30" max="33" width="21.375" style="34" customWidth="1"/>
    <col min="34" max="34" width="11.75" style="34" customWidth="1"/>
    <col min="35" max="35" width="3.75" style="34" customWidth="1"/>
    <col min="36" max="36" width="11.75" style="34" customWidth="1"/>
    <col min="37" max="37" width="8.625" style="34" hidden="1" customWidth="1"/>
    <col min="38" max="38" width="4.625" style="34" customWidth="1"/>
    <col min="39" max="39" width="115.75" style="34" customWidth="1"/>
    <col min="40" max="41" width="10.625" style="293"/>
    <col min="42" max="42" width="13.375" style="293" customWidth="1"/>
    <col min="43" max="50" width="10.625" style="293"/>
    <col min="51" max="16384" width="10.6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81" t="s">
        <v>668</v>
      </c>
      <c r="M5" s="781"/>
      <c r="N5" s="781"/>
      <c r="O5" s="781"/>
      <c r="P5" s="781"/>
      <c r="Q5" s="781"/>
      <c r="R5" s="781"/>
      <c r="S5" s="781"/>
      <c r="T5" s="781"/>
      <c r="U5" s="781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4.2" hidden="1">
      <c r="L7" s="614"/>
      <c r="M7" s="615"/>
      <c r="N7" s="826"/>
      <c r="O7" s="826"/>
      <c r="P7" s="826"/>
      <c r="Q7" s="826"/>
      <c r="R7" s="826"/>
      <c r="S7" s="826"/>
      <c r="T7" s="826"/>
      <c r="U7" s="826"/>
      <c r="V7" s="336"/>
      <c r="W7" s="336"/>
    </row>
    <row r="8" spans="7:50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801" t="str">
        <f>IF(datePr_ch="",IF(datePr="","",datePr),datePr_ch)</f>
        <v>30.04.2019</v>
      </c>
      <c r="O8" s="801"/>
      <c r="P8" s="801"/>
      <c r="Q8" s="801"/>
      <c r="R8" s="801"/>
      <c r="S8" s="801"/>
      <c r="T8" s="801"/>
      <c r="U8" s="801"/>
      <c r="V8" s="669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801" t="str">
        <f>IF(numberPr_ch="",IF(numberPr="","",numberPr),numberPr_ch)</f>
        <v>1424/401, 1427/401</v>
      </c>
      <c r="O9" s="801"/>
      <c r="P9" s="801"/>
      <c r="Q9" s="801"/>
      <c r="R9" s="801"/>
      <c r="S9" s="801"/>
      <c r="T9" s="801"/>
      <c r="U9" s="801"/>
      <c r="V9" s="669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4.2" hidden="1">
      <c r="L10" s="614"/>
      <c r="M10" s="615"/>
      <c r="N10" s="826"/>
      <c r="O10" s="826"/>
      <c r="P10" s="826"/>
      <c r="Q10" s="826"/>
      <c r="R10" s="826"/>
      <c r="S10" s="826"/>
      <c r="T10" s="826"/>
      <c r="U10" s="826"/>
      <c r="V10" s="336"/>
      <c r="W10" s="336"/>
    </row>
    <row r="11" spans="7:50" s="314" customFormat="1" ht="9.75" hidden="1" customHeight="1">
      <c r="L11" s="835"/>
      <c r="M11" s="835"/>
      <c r="N11" s="333"/>
      <c r="O11" s="333"/>
      <c r="P11" s="333"/>
      <c r="Q11" s="333"/>
      <c r="R11" s="333"/>
      <c r="S11" s="836"/>
      <c r="T11" s="836"/>
      <c r="U11" s="836"/>
      <c r="V11" s="836"/>
      <c r="W11" s="836"/>
      <c r="X11" s="836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4" hidden="1">
      <c r="G12" s="249"/>
      <c r="H12" s="249"/>
      <c r="L12" s="764"/>
      <c r="M12" s="764"/>
      <c r="N12" s="210"/>
      <c r="O12" s="210"/>
      <c r="P12" s="210"/>
      <c r="Q12" s="210"/>
      <c r="R12" s="210"/>
      <c r="S12" s="837"/>
      <c r="T12" s="837"/>
      <c r="U12" s="837"/>
      <c r="V12" s="837"/>
      <c r="W12" s="837"/>
      <c r="X12" s="837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31"/>
      <c r="T13" s="831"/>
      <c r="U13" s="831"/>
      <c r="V13" s="831"/>
      <c r="W13" s="831"/>
      <c r="X13" s="831"/>
      <c r="Y13" s="410"/>
      <c r="AD13" s="831"/>
      <c r="AE13" s="831"/>
      <c r="AF13" s="831"/>
      <c r="AG13" s="831"/>
      <c r="AH13" s="831"/>
      <c r="AI13" s="831"/>
      <c r="AJ13" s="831"/>
      <c r="AK13" s="831"/>
    </row>
    <row r="14" spans="7:50">
      <c r="J14" s="86"/>
      <c r="K14" s="86"/>
      <c r="L14" s="779" t="s">
        <v>469</v>
      </c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779"/>
      <c r="AM14" s="733" t="s">
        <v>470</v>
      </c>
    </row>
    <row r="15" spans="7:50" ht="14.25" customHeight="1">
      <c r="J15" s="86"/>
      <c r="K15" s="86"/>
      <c r="L15" s="779" t="s">
        <v>95</v>
      </c>
      <c r="M15" s="779" t="s">
        <v>486</v>
      </c>
      <c r="N15" s="779" t="s">
        <v>669</v>
      </c>
      <c r="O15" s="779"/>
      <c r="P15" s="779"/>
      <c r="Q15" s="779"/>
      <c r="R15" s="832" t="s">
        <v>670</v>
      </c>
      <c r="S15" s="832"/>
      <c r="T15" s="832"/>
      <c r="U15" s="832"/>
      <c r="V15" s="832" t="s">
        <v>671</v>
      </c>
      <c r="W15" s="832"/>
      <c r="X15" s="832"/>
      <c r="Y15" s="832"/>
      <c r="Z15" s="832" t="s">
        <v>389</v>
      </c>
      <c r="AA15" s="832"/>
      <c r="AB15" s="832"/>
      <c r="AC15" s="832"/>
      <c r="AD15" s="832" t="s">
        <v>474</v>
      </c>
      <c r="AE15" s="832"/>
      <c r="AF15" s="832"/>
      <c r="AG15" s="832"/>
      <c r="AH15" s="832"/>
      <c r="AI15" s="832"/>
      <c r="AJ15" s="832"/>
      <c r="AK15" s="779" t="s">
        <v>338</v>
      </c>
      <c r="AL15" s="823" t="s">
        <v>278</v>
      </c>
      <c r="AM15" s="733"/>
    </row>
    <row r="16" spans="7:50" ht="26.25" customHeight="1">
      <c r="J16" s="86"/>
      <c r="K16" s="86"/>
      <c r="L16" s="779"/>
      <c r="M16" s="779"/>
      <c r="N16" s="779"/>
      <c r="O16" s="779"/>
      <c r="P16" s="779"/>
      <c r="Q16" s="779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 t="s">
        <v>672</v>
      </c>
      <c r="AE16" s="832"/>
      <c r="AF16" s="733" t="s">
        <v>673</v>
      </c>
      <c r="AG16" s="733"/>
      <c r="AH16" s="834" t="s">
        <v>476</v>
      </c>
      <c r="AI16" s="834"/>
      <c r="AJ16" s="834"/>
      <c r="AK16" s="779"/>
      <c r="AL16" s="823"/>
      <c r="AM16" s="733"/>
    </row>
    <row r="17" spans="1:53" ht="14.25" customHeight="1">
      <c r="J17" s="86"/>
      <c r="K17" s="86"/>
      <c r="L17" s="779"/>
      <c r="M17" s="779"/>
      <c r="N17" s="779"/>
      <c r="O17" s="779"/>
      <c r="P17" s="779"/>
      <c r="Q17" s="779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33" t="s">
        <v>388</v>
      </c>
      <c r="AJ17" s="833"/>
      <c r="AK17" s="779"/>
      <c r="AL17" s="823"/>
      <c r="AM17" s="733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2">
        <f ca="1">OFFSET(N18,0,-1)+1</f>
        <v>3</v>
      </c>
      <c r="O18" s="812"/>
      <c r="P18" s="812"/>
      <c r="Q18" s="812"/>
      <c r="R18" s="812">
        <f ca="1">OFFSET(R18,0,-4)+1</f>
        <v>4</v>
      </c>
      <c r="S18" s="812"/>
      <c r="T18" s="812"/>
      <c r="U18" s="812"/>
      <c r="V18" s="812">
        <f ca="1">OFFSET(V18,0,-4)+1</f>
        <v>5</v>
      </c>
      <c r="W18" s="812"/>
      <c r="X18" s="812"/>
      <c r="Y18" s="812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8">
      <c r="A19" s="83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841"/>
      <c r="AA19" s="841"/>
      <c r="AB19" s="841"/>
      <c r="AC19" s="841"/>
      <c r="AD19" s="841"/>
      <c r="AE19" s="841"/>
      <c r="AF19" s="841"/>
      <c r="AG19" s="841"/>
      <c r="AH19" s="841"/>
      <c r="AI19" s="841"/>
      <c r="AJ19" s="841"/>
      <c r="AK19" s="841"/>
      <c r="AL19" s="841"/>
      <c r="AM19" s="600" t="s">
        <v>623</v>
      </c>
    </row>
    <row r="20" spans="1:53" ht="34.200000000000003">
      <c r="A20" s="838"/>
      <c r="B20" s="83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0"/>
      <c r="AG20" s="840"/>
      <c r="AH20" s="840"/>
      <c r="AI20" s="840"/>
      <c r="AJ20" s="840"/>
      <c r="AK20" s="840"/>
      <c r="AL20" s="840"/>
      <c r="AM20" s="599" t="s">
        <v>484</v>
      </c>
    </row>
    <row r="21" spans="1:53" ht="45.6">
      <c r="A21" s="838"/>
      <c r="B21" s="838"/>
      <c r="C21" s="83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0"/>
      <c r="AG21" s="840"/>
      <c r="AH21" s="840"/>
      <c r="AI21" s="840"/>
      <c r="AJ21" s="840"/>
      <c r="AK21" s="840"/>
      <c r="AL21" s="840"/>
      <c r="AM21" s="599" t="s">
        <v>674</v>
      </c>
    </row>
    <row r="22" spans="1:53" ht="20.100000000000001" customHeight="1">
      <c r="A22" s="838"/>
      <c r="B22" s="838"/>
      <c r="C22" s="838"/>
      <c r="D22" s="838">
        <v>1</v>
      </c>
      <c r="E22" s="293"/>
      <c r="F22" s="343"/>
      <c r="G22" s="344"/>
      <c r="H22" s="344"/>
      <c r="I22" s="842"/>
      <c r="J22" s="843"/>
      <c r="K22" s="816"/>
      <c r="L22" s="844" t="str">
        <f>mergeValue(A22) &amp;"."&amp; mergeValue(B22)&amp;"."&amp; mergeValue(C22)&amp;"."&amp; mergeValue(D22)</f>
        <v>1.1.1.1</v>
      </c>
      <c r="M22" s="845"/>
      <c r="N22" s="814" t="s">
        <v>87</v>
      </c>
      <c r="O22" s="839"/>
      <c r="P22" s="848" t="s">
        <v>96</v>
      </c>
      <c r="Q22" s="849"/>
      <c r="R22" s="814" t="s">
        <v>88</v>
      </c>
      <c r="S22" s="839"/>
      <c r="T22" s="846">
        <v>1</v>
      </c>
      <c r="U22" s="850"/>
      <c r="V22" s="814" t="s">
        <v>88</v>
      </c>
      <c r="W22" s="839"/>
      <c r="X22" s="846">
        <v>1</v>
      </c>
      <c r="Y22" s="847"/>
      <c r="Z22" s="814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59"/>
      <c r="AI22" s="556" t="s">
        <v>87</v>
      </c>
      <c r="AJ22" s="659"/>
      <c r="AK22" s="573" t="s">
        <v>88</v>
      </c>
      <c r="AL22" s="277"/>
      <c r="AM22" s="830" t="s">
        <v>675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38"/>
      <c r="B23" s="838"/>
      <c r="C23" s="838"/>
      <c r="D23" s="838"/>
      <c r="E23" s="293"/>
      <c r="F23" s="343"/>
      <c r="G23" s="344"/>
      <c r="H23" s="344"/>
      <c r="I23" s="842"/>
      <c r="J23" s="843"/>
      <c r="K23" s="816"/>
      <c r="L23" s="844"/>
      <c r="M23" s="845"/>
      <c r="N23" s="814"/>
      <c r="O23" s="839"/>
      <c r="P23" s="848"/>
      <c r="Q23" s="849"/>
      <c r="R23" s="814"/>
      <c r="S23" s="839"/>
      <c r="T23" s="846"/>
      <c r="U23" s="851"/>
      <c r="V23" s="814"/>
      <c r="W23" s="839"/>
      <c r="X23" s="846"/>
      <c r="Y23" s="847"/>
      <c r="Z23" s="814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30"/>
      <c r="AO23" s="312"/>
      <c r="AP23" s="312"/>
      <c r="AQ23" s="312"/>
      <c r="AR23" s="312"/>
      <c r="AS23" s="312"/>
      <c r="AT23" s="312"/>
    </row>
    <row r="24" spans="1:53" ht="20.100000000000001" customHeight="1">
      <c r="A24" s="838"/>
      <c r="B24" s="838"/>
      <c r="C24" s="838"/>
      <c r="D24" s="838"/>
      <c r="E24" s="293"/>
      <c r="F24" s="343"/>
      <c r="G24" s="344"/>
      <c r="H24" s="344"/>
      <c r="I24" s="842"/>
      <c r="J24" s="843"/>
      <c r="K24" s="816"/>
      <c r="L24" s="844"/>
      <c r="M24" s="845"/>
      <c r="N24" s="814"/>
      <c r="O24" s="839"/>
      <c r="P24" s="848"/>
      <c r="Q24" s="849"/>
      <c r="R24" s="814"/>
      <c r="S24" s="839"/>
      <c r="T24" s="846"/>
      <c r="U24" s="852"/>
      <c r="V24" s="814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30"/>
      <c r="AO24" s="312"/>
      <c r="AP24" s="312"/>
      <c r="AQ24" s="312"/>
      <c r="AR24" s="312"/>
      <c r="AS24" s="312"/>
      <c r="AT24" s="312"/>
    </row>
    <row r="25" spans="1:53" ht="20.100000000000001" customHeight="1">
      <c r="A25" s="838"/>
      <c r="B25" s="838"/>
      <c r="C25" s="838"/>
      <c r="D25" s="838"/>
      <c r="E25" s="293"/>
      <c r="F25" s="343"/>
      <c r="G25" s="344"/>
      <c r="H25" s="344"/>
      <c r="I25" s="842"/>
      <c r="J25" s="843"/>
      <c r="K25" s="816"/>
      <c r="L25" s="844"/>
      <c r="M25" s="845"/>
      <c r="N25" s="814"/>
      <c r="O25" s="839"/>
      <c r="P25" s="848"/>
      <c r="Q25" s="849"/>
      <c r="R25" s="814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30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38"/>
      <c r="B26" s="838"/>
      <c r="C26" s="838"/>
      <c r="D26" s="838"/>
      <c r="E26" s="345"/>
      <c r="F26" s="346"/>
      <c r="G26" s="345"/>
      <c r="H26" s="345"/>
      <c r="I26" s="842"/>
      <c r="J26" s="843"/>
      <c r="K26" s="816"/>
      <c r="L26" s="844"/>
      <c r="M26" s="845"/>
      <c r="N26" s="814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30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38"/>
      <c r="B27" s="838"/>
      <c r="C27" s="83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30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38"/>
      <c r="B28" s="838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38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0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000-000001000000}"/>
    <dataValidation allowBlank="1" promptTitle="checkPeriodRange" sqref="AG23:AL23" xr:uid="{00000000-0002-0000-1000-000002000000}"/>
    <dataValidation type="decimal" allowBlank="1" showErrorMessage="1" errorTitle="Ошибка" error="Допускается ввод только действительных чисел!" sqref="AD22:AG22 Q22:Q25" xr:uid="{00000000-0002-0000-10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0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212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тарифов'!R25="","наименование отсутствует","" &amp; 'Перечень тарифов'!R25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3" t="s">
        <v>601</v>
      </c>
      <c r="H15" s="773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10">
    <tabColor rgb="FFEAEBEE"/>
    <pageSetUpPr fitToPage="1"/>
  </sheetPr>
  <dimension ref="A1:BA30"/>
  <sheetViews>
    <sheetView showGridLines="0" topLeftCell="K4" zoomScaleNormal="100" workbookViewId="0">
      <selection activeCell="AD31" sqref="AD31"/>
    </sheetView>
  </sheetViews>
  <sheetFormatPr defaultColWidth="10.625" defaultRowHeight="13.8"/>
  <cols>
    <col min="1" max="6" width="10.625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4" width="3.75" style="34" customWidth="1"/>
    <col min="15" max="15" width="4.125" style="34" customWidth="1"/>
    <col min="16" max="16" width="18.125" style="34" customWidth="1"/>
    <col min="17" max="19" width="3.75" style="34" customWidth="1"/>
    <col min="20" max="20" width="12.875" style="34" customWidth="1"/>
    <col min="21" max="23" width="3.75" style="34" customWidth="1"/>
    <col min="24" max="24" width="12.875" style="34" customWidth="1"/>
    <col min="25" max="27" width="3.75" style="34" customWidth="1"/>
    <col min="28" max="28" width="12.875" style="34" customWidth="1"/>
    <col min="29" max="32" width="21.375" style="34" customWidth="1"/>
    <col min="33" max="33" width="11.75" style="34" customWidth="1"/>
    <col min="34" max="34" width="3.75" style="34" customWidth="1"/>
    <col min="35" max="35" width="11.75" style="34" customWidth="1"/>
    <col min="36" max="36" width="8.625" style="34" hidden="1" customWidth="1"/>
    <col min="37" max="37" width="4.625" style="34" customWidth="1"/>
    <col min="38" max="38" width="115.75" style="34" customWidth="1"/>
    <col min="39" max="40" width="10.625" style="293"/>
    <col min="41" max="41" width="13.375" style="293" customWidth="1"/>
    <col min="42" max="49" width="10.625" style="293"/>
    <col min="50" max="16384" width="10.6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81" t="s">
        <v>668</v>
      </c>
      <c r="M5" s="781"/>
      <c r="N5" s="781"/>
      <c r="O5" s="781"/>
      <c r="P5" s="781"/>
      <c r="Q5" s="781"/>
      <c r="R5" s="781"/>
      <c r="S5" s="781"/>
      <c r="T5" s="781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4.2" hidden="1">
      <c r="L7" s="614"/>
      <c r="M7" s="615" t="s">
        <v>508</v>
      </c>
      <c r="N7" s="826" t="str">
        <f>IF(NameOrPr="","",NameOrPr)</f>
        <v/>
      </c>
      <c r="O7" s="826"/>
      <c r="P7" s="826"/>
      <c r="Q7" s="826"/>
      <c r="R7" s="826"/>
      <c r="S7" s="826"/>
      <c r="T7" s="826"/>
      <c r="U7" s="336"/>
      <c r="V7" s="336"/>
      <c r="W7" s="336"/>
    </row>
    <row r="8" spans="7:49" s="447" customFormat="1" ht="18.600000000000001">
      <c r="G8" s="448"/>
      <c r="H8" s="448"/>
      <c r="L8" s="446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801" t="str">
        <f>IF(datePr_ch="",IF(datePr="","",datePr),datePr_ch)</f>
        <v>30.04.2019</v>
      </c>
      <c r="O8" s="801"/>
      <c r="P8" s="801"/>
      <c r="Q8" s="801"/>
      <c r="R8" s="801"/>
      <c r="S8" s="801"/>
      <c r="T8" s="801"/>
      <c r="U8" s="669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22.8">
      <c r="G9" s="448"/>
      <c r="H9" s="448"/>
      <c r="L9" s="446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801" t="str">
        <f>IF(numberPr_ch="",IF(numberPr="","",numberPr),numberPr_ch)</f>
        <v>1424/401, 1427/401</v>
      </c>
      <c r="O9" s="801"/>
      <c r="P9" s="801"/>
      <c r="Q9" s="801"/>
      <c r="R9" s="801"/>
      <c r="S9" s="801"/>
      <c r="T9" s="801"/>
      <c r="U9" s="669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4.2" hidden="1">
      <c r="L10" s="614"/>
      <c r="M10" s="615" t="s">
        <v>507</v>
      </c>
      <c r="N10" s="826" t="str">
        <f>IF(IstPub="","",IstPub)</f>
        <v/>
      </c>
      <c r="O10" s="826"/>
      <c r="P10" s="826"/>
      <c r="Q10" s="826"/>
      <c r="R10" s="826"/>
      <c r="S10" s="826"/>
      <c r="T10" s="826"/>
      <c r="U10" s="336"/>
      <c r="V10" s="336"/>
      <c r="W10" s="336"/>
    </row>
    <row r="11" spans="7:49" s="250" customFormat="1" ht="11.4" hidden="1">
      <c r="G11" s="249"/>
      <c r="H11" s="249"/>
      <c r="L11" s="764"/>
      <c r="M11" s="764"/>
      <c r="N11" s="210"/>
      <c r="O11" s="210"/>
      <c r="P11" s="210"/>
      <c r="Q11" s="210"/>
      <c r="R11" s="837"/>
      <c r="S11" s="837"/>
      <c r="T11" s="837"/>
      <c r="U11" s="837"/>
      <c r="V11" s="837"/>
      <c r="W11" s="837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4" hidden="1">
      <c r="G12" s="249"/>
      <c r="H12" s="249"/>
      <c r="L12" s="764"/>
      <c r="M12" s="764"/>
      <c r="N12" s="210"/>
      <c r="O12" s="210"/>
      <c r="P12" s="210"/>
      <c r="Q12" s="210"/>
      <c r="R12" s="837"/>
      <c r="S12" s="837"/>
      <c r="T12" s="837"/>
      <c r="U12" s="837"/>
      <c r="V12" s="837"/>
      <c r="W12" s="837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31"/>
      <c r="S13" s="831"/>
      <c r="T13" s="831"/>
      <c r="U13" s="831"/>
      <c r="V13" s="831"/>
      <c r="W13" s="831"/>
      <c r="X13" s="410"/>
      <c r="AC13" s="831"/>
      <c r="AD13" s="831"/>
      <c r="AE13" s="831"/>
      <c r="AF13" s="831"/>
      <c r="AG13" s="831"/>
      <c r="AH13" s="831"/>
      <c r="AI13" s="831"/>
      <c r="AJ13" s="831"/>
    </row>
    <row r="14" spans="7:49" ht="14.25" customHeight="1">
      <c r="J14" s="86"/>
      <c r="K14" s="86"/>
      <c r="L14" s="779" t="s">
        <v>469</v>
      </c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733" t="s">
        <v>470</v>
      </c>
    </row>
    <row r="15" spans="7:49" ht="14.25" customHeight="1">
      <c r="J15" s="86"/>
      <c r="K15" s="86"/>
      <c r="L15" s="779" t="s">
        <v>95</v>
      </c>
      <c r="M15" s="779" t="s">
        <v>486</v>
      </c>
      <c r="N15" s="779" t="s">
        <v>669</v>
      </c>
      <c r="O15" s="779"/>
      <c r="P15" s="779"/>
      <c r="Q15" s="832" t="s">
        <v>670</v>
      </c>
      <c r="R15" s="832"/>
      <c r="S15" s="832"/>
      <c r="T15" s="832"/>
      <c r="U15" s="832" t="s">
        <v>671</v>
      </c>
      <c r="V15" s="832"/>
      <c r="W15" s="832"/>
      <c r="X15" s="832"/>
      <c r="Y15" s="832" t="s">
        <v>389</v>
      </c>
      <c r="Z15" s="832"/>
      <c r="AA15" s="832"/>
      <c r="AB15" s="832"/>
      <c r="AC15" s="832" t="s">
        <v>474</v>
      </c>
      <c r="AD15" s="832"/>
      <c r="AE15" s="832"/>
      <c r="AF15" s="832"/>
      <c r="AG15" s="832"/>
      <c r="AH15" s="832"/>
      <c r="AI15" s="832"/>
      <c r="AJ15" s="779" t="s">
        <v>338</v>
      </c>
      <c r="AK15" s="823" t="s">
        <v>278</v>
      </c>
      <c r="AL15" s="733"/>
    </row>
    <row r="16" spans="7:49" ht="27.9" customHeight="1">
      <c r="J16" s="86"/>
      <c r="K16" s="86"/>
      <c r="L16" s="779"/>
      <c r="M16" s="779"/>
      <c r="N16" s="779"/>
      <c r="O16" s="779"/>
      <c r="P16" s="779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 t="s">
        <v>672</v>
      </c>
      <c r="AD16" s="832"/>
      <c r="AE16" s="733" t="s">
        <v>673</v>
      </c>
      <c r="AF16" s="733"/>
      <c r="AG16" s="834" t="s">
        <v>476</v>
      </c>
      <c r="AH16" s="834"/>
      <c r="AI16" s="834"/>
      <c r="AJ16" s="779"/>
      <c r="AK16" s="823"/>
      <c r="AL16" s="733"/>
    </row>
    <row r="17" spans="1:53" ht="14.25" customHeight="1">
      <c r="J17" s="86"/>
      <c r="K17" s="86"/>
      <c r="L17" s="779"/>
      <c r="M17" s="779"/>
      <c r="N17" s="779"/>
      <c r="O17" s="779"/>
      <c r="P17" s="779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33" t="s">
        <v>388</v>
      </c>
      <c r="AI17" s="833"/>
      <c r="AJ17" s="779"/>
      <c r="AK17" s="823"/>
      <c r="AL17" s="733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2">
        <f ca="1">OFFSET(N18,0,-1)+1</f>
        <v>3</v>
      </c>
      <c r="O18" s="812"/>
      <c r="P18" s="812"/>
      <c r="Q18" s="812">
        <f ca="1">OFFSET(Q18,0,-3)+1</f>
        <v>4</v>
      </c>
      <c r="R18" s="812"/>
      <c r="S18" s="812"/>
      <c r="T18" s="812"/>
      <c r="U18" s="812">
        <f ca="1">OFFSET(U18,0,-4)+1</f>
        <v>5</v>
      </c>
      <c r="V18" s="812"/>
      <c r="W18" s="812"/>
      <c r="X18" s="812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8" hidden="1">
      <c r="A19" s="83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55" t="str">
        <f>IF('Перечень тарифов'!J25="","","" &amp; 'Перечень тарифов'!J25 &amp; "")</f>
        <v/>
      </c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6"/>
      <c r="AI19" s="856"/>
      <c r="AJ19" s="856"/>
      <c r="AK19" s="856"/>
      <c r="AL19" s="633" t="s">
        <v>623</v>
      </c>
    </row>
    <row r="20" spans="1:53" hidden="1">
      <c r="A20" s="838"/>
      <c r="B20" s="83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/>
      <c r="N20" s="858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0"/>
      <c r="AG20" s="840"/>
      <c r="AH20" s="840"/>
      <c r="AI20" s="840"/>
      <c r="AJ20" s="840"/>
      <c r="AK20" s="840"/>
      <c r="AL20" s="632"/>
    </row>
    <row r="21" spans="1:53" hidden="1">
      <c r="A21" s="838"/>
      <c r="B21" s="838"/>
      <c r="C21" s="83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/>
      <c r="N21" s="858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0"/>
      <c r="AG21" s="840"/>
      <c r="AH21" s="840"/>
      <c r="AI21" s="840"/>
      <c r="AJ21" s="840"/>
      <c r="AK21" s="840"/>
      <c r="AL21" s="632"/>
    </row>
    <row r="22" spans="1:53" ht="20.100000000000001" customHeight="1">
      <c r="A22" s="838"/>
      <c r="B22" s="838"/>
      <c r="C22" s="838"/>
      <c r="D22" s="838">
        <v>1</v>
      </c>
      <c r="E22" s="293"/>
      <c r="F22" s="343"/>
      <c r="G22" s="344"/>
      <c r="H22" s="344"/>
      <c r="I22" s="842"/>
      <c r="J22" s="843"/>
      <c r="K22" s="816"/>
      <c r="L22" s="857" t="str">
        <f>mergeValue(A22) &amp;"."&amp; mergeValue(B22)&amp;"."&amp; mergeValue(C22)&amp;"."&amp; mergeValue(D22)</f>
        <v>1.1.1.1</v>
      </c>
      <c r="M22" s="859" t="s">
        <v>1819</v>
      </c>
      <c r="N22" s="861"/>
      <c r="O22" s="848" t="s">
        <v>96</v>
      </c>
      <c r="P22" s="849">
        <v>67.150000000000006</v>
      </c>
      <c r="Q22" s="814" t="s">
        <v>88</v>
      </c>
      <c r="R22" s="839"/>
      <c r="S22" s="846">
        <v>1</v>
      </c>
      <c r="T22" s="862"/>
      <c r="U22" s="814" t="s">
        <v>88</v>
      </c>
      <c r="V22" s="839"/>
      <c r="W22" s="846" t="s">
        <v>96</v>
      </c>
      <c r="X22" s="853"/>
      <c r="Y22" s="814" t="s">
        <v>88</v>
      </c>
      <c r="Z22" s="190"/>
      <c r="AA22" s="112">
        <v>1</v>
      </c>
      <c r="AB22" s="580"/>
      <c r="AC22" s="705">
        <f>AD22*1.2</f>
        <v>1.1627999999999998</v>
      </c>
      <c r="AD22" s="705">
        <v>0.96899999999999997</v>
      </c>
      <c r="AE22" s="706">
        <v>0</v>
      </c>
      <c r="AF22" s="705">
        <v>0</v>
      </c>
      <c r="AG22" s="659" t="s">
        <v>1381</v>
      </c>
      <c r="AH22" s="556" t="s">
        <v>87</v>
      </c>
      <c r="AI22" s="659" t="s">
        <v>1816</v>
      </c>
      <c r="AJ22" s="573" t="s">
        <v>88</v>
      </c>
      <c r="AK22" s="277"/>
      <c r="AL22" s="830" t="s">
        <v>675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38"/>
      <c r="B23" s="838"/>
      <c r="C23" s="838"/>
      <c r="D23" s="838"/>
      <c r="E23" s="293"/>
      <c r="F23" s="343"/>
      <c r="G23" s="344"/>
      <c r="H23" s="344"/>
      <c r="I23" s="842"/>
      <c r="J23" s="843"/>
      <c r="K23" s="816"/>
      <c r="L23" s="844"/>
      <c r="M23" s="860"/>
      <c r="N23" s="861"/>
      <c r="O23" s="848"/>
      <c r="P23" s="849"/>
      <c r="Q23" s="814"/>
      <c r="R23" s="839"/>
      <c r="S23" s="846"/>
      <c r="T23" s="863"/>
      <c r="U23" s="814"/>
      <c r="V23" s="839"/>
      <c r="W23" s="846"/>
      <c r="X23" s="854"/>
      <c r="Y23" s="814"/>
      <c r="Z23" s="426"/>
      <c r="AA23" s="209"/>
      <c r="AB23" s="209"/>
      <c r="AC23" s="256"/>
      <c r="AD23" s="256"/>
      <c r="AE23" s="256"/>
      <c r="AF23" s="295" t="str">
        <f>AG22 &amp; "-" &amp; AI22</f>
        <v>01.01.2020-31.12.2020</v>
      </c>
      <c r="AG23" s="295"/>
      <c r="AH23" s="295"/>
      <c r="AI23" s="295"/>
      <c r="AJ23" s="295" t="s">
        <v>88</v>
      </c>
      <c r="AK23" s="429"/>
      <c r="AL23" s="830"/>
      <c r="AN23" s="312"/>
      <c r="AO23" s="312"/>
      <c r="AP23" s="312"/>
      <c r="AQ23" s="312"/>
      <c r="AR23" s="312"/>
      <c r="AS23" s="312"/>
    </row>
    <row r="24" spans="1:53" ht="20.100000000000001" customHeight="1">
      <c r="A24" s="838"/>
      <c r="B24" s="838"/>
      <c r="C24" s="838"/>
      <c r="D24" s="838"/>
      <c r="E24" s="293"/>
      <c r="F24" s="343"/>
      <c r="G24" s="344"/>
      <c r="H24" s="344"/>
      <c r="I24" s="842"/>
      <c r="J24" s="843"/>
      <c r="K24" s="816"/>
      <c r="L24" s="844"/>
      <c r="M24" s="860"/>
      <c r="N24" s="861"/>
      <c r="O24" s="848"/>
      <c r="P24" s="849"/>
      <c r="Q24" s="814"/>
      <c r="R24" s="839"/>
      <c r="S24" s="846"/>
      <c r="T24" s="864"/>
      <c r="U24" s="814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30"/>
      <c r="AN24" s="312"/>
      <c r="AO24" s="312"/>
      <c r="AP24" s="312"/>
      <c r="AQ24" s="312"/>
      <c r="AR24" s="312"/>
      <c r="AS24" s="312"/>
    </row>
    <row r="25" spans="1:53" ht="20.100000000000001" customHeight="1">
      <c r="A25" s="838"/>
      <c r="B25" s="838"/>
      <c r="C25" s="838"/>
      <c r="D25" s="838"/>
      <c r="E25" s="293"/>
      <c r="F25" s="343"/>
      <c r="G25" s="344"/>
      <c r="H25" s="344"/>
      <c r="I25" s="842"/>
      <c r="J25" s="843"/>
      <c r="K25" s="816"/>
      <c r="L25" s="844"/>
      <c r="M25" s="860"/>
      <c r="N25" s="861"/>
      <c r="O25" s="848"/>
      <c r="P25" s="849"/>
      <c r="Q25" s="814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30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38"/>
      <c r="B26" s="838"/>
      <c r="C26" s="838"/>
      <c r="D26" s="838"/>
      <c r="E26" s="345"/>
      <c r="F26" s="346"/>
      <c r="G26" s="345"/>
      <c r="H26" s="345"/>
      <c r="I26" s="842"/>
      <c r="J26" s="843"/>
      <c r="K26" s="816"/>
      <c r="L26" s="844"/>
      <c r="M26" s="860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30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38"/>
      <c r="B27" s="838"/>
      <c r="C27" s="83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30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ht="3" customHeight="1">
      <c r="AM28" s="34"/>
      <c r="AX28" s="293"/>
    </row>
    <row r="29" spans="1:53" ht="14.25" customHeight="1">
      <c r="L29" s="613">
        <v>1</v>
      </c>
      <c r="M29" s="215" t="s">
        <v>691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212"/>
      <c r="AZ29" s="212"/>
      <c r="BA29" s="212"/>
    </row>
    <row r="30" spans="1:53" ht="14.25" customHeight="1">
      <c r="G30" s="34"/>
      <c r="H30" s="34"/>
      <c r="I30" s="34"/>
      <c r="J30" s="34"/>
      <c r="K30" s="3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213"/>
      <c r="AY30" s="213"/>
      <c r="AZ30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7"/>
    <mergeCell ref="B20:B27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200-000000000000}">
      <formula1>900</formula1>
    </dataValidation>
    <dataValidation allowBlank="1" promptTitle="checkPeriodRange" sqref="AF23:AK23" xr:uid="{00000000-0002-0000-12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200-000002000000}"/>
    <dataValidation type="decimal" allowBlank="1" showErrorMessage="1" errorTitle="Ошибка" error="Допускается ввод только действительных чисел!" sqref="AC22:AF22 P22" xr:uid="{00000000-0002-0000-12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2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2" hidden="1" customWidth="1"/>
    <col min="2" max="2" width="9.125" style="133" hidden="1" customWidth="1"/>
    <col min="3" max="3" width="3.75" style="134" customWidth="1"/>
    <col min="4" max="4" width="7" style="135" bestFit="1" customWidth="1"/>
    <col min="5" max="5" width="11.25" style="135" customWidth="1"/>
    <col min="6" max="6" width="41" style="135" customWidth="1"/>
    <col min="7" max="7" width="18" style="135" customWidth="1"/>
    <col min="8" max="8" width="13.125" style="135" customWidth="1"/>
    <col min="9" max="9" width="11.375" style="135" customWidth="1"/>
    <col min="10" max="10" width="42.125" style="135" customWidth="1"/>
    <col min="11" max="11" width="115.75" style="135" customWidth="1"/>
    <col min="12" max="12" width="3.75" style="135" customWidth="1"/>
    <col min="13" max="16384" width="9.125" style="135"/>
  </cols>
  <sheetData>
    <row r="1" spans="1:14" hidden="1"/>
    <row r="2" spans="1:14" hidden="1"/>
    <row r="3" spans="1:14" hidden="1"/>
    <row r="4" spans="1:14" ht="3" customHeight="1"/>
    <row r="5" spans="1:14" s="34" customFormat="1" ht="22.2">
      <c r="A5" s="129"/>
      <c r="C5" s="46"/>
      <c r="D5" s="865" t="s">
        <v>487</v>
      </c>
      <c r="E5" s="865"/>
      <c r="F5" s="865"/>
      <c r="G5" s="865"/>
      <c r="H5" s="865"/>
      <c r="I5" s="865"/>
      <c r="J5" s="865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7" t="s">
        <v>469</v>
      </c>
      <c r="E8" s="867"/>
      <c r="F8" s="867"/>
      <c r="G8" s="867"/>
      <c r="H8" s="867"/>
      <c r="I8" s="867"/>
      <c r="J8" s="867"/>
      <c r="K8" s="867" t="s">
        <v>470</v>
      </c>
    </row>
    <row r="9" spans="1:14">
      <c r="D9" s="867" t="s">
        <v>95</v>
      </c>
      <c r="E9" s="867" t="s">
        <v>489</v>
      </c>
      <c r="F9" s="867"/>
      <c r="G9" s="867" t="s">
        <v>490</v>
      </c>
      <c r="H9" s="867"/>
      <c r="I9" s="867"/>
      <c r="J9" s="867"/>
      <c r="K9" s="867"/>
    </row>
    <row r="10" spans="1:14" ht="22.8">
      <c r="D10" s="867"/>
      <c r="E10" s="141" t="s">
        <v>491</v>
      </c>
      <c r="F10" s="141" t="s">
        <v>422</v>
      </c>
      <c r="G10" s="141" t="s">
        <v>422</v>
      </c>
      <c r="H10" s="141" t="s">
        <v>491</v>
      </c>
      <c r="I10" s="141" t="s">
        <v>492</v>
      </c>
      <c r="J10" s="141" t="s">
        <v>471</v>
      </c>
      <c r="K10" s="86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0"/>
      <c r="F12" s="654"/>
      <c r="G12" s="654"/>
      <c r="H12" s="654"/>
      <c r="I12" s="673"/>
      <c r="J12" s="655"/>
      <c r="K12" s="782" t="s">
        <v>493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84"/>
    </row>
    <row r="14" spans="1:14" ht="3" customHeight="1">
      <c r="A14" s="135"/>
      <c r="B14" s="135"/>
      <c r="C14" s="135"/>
    </row>
    <row r="15" spans="1:14" ht="27.75" customHeight="1">
      <c r="E15" s="866" t="s">
        <v>602</v>
      </c>
      <c r="F15" s="866"/>
      <c r="G15" s="866"/>
      <c r="H15" s="866"/>
      <c r="I15" s="866"/>
      <c r="J15" s="86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3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3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3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3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42" t="s">
        <v>316</v>
      </c>
      <c r="E7" s="744"/>
      <c r="F7" s="578"/>
    </row>
    <row r="8" spans="3:9" ht="3" customHeight="1">
      <c r="C8" s="49"/>
      <c r="D8" s="13"/>
      <c r="E8" s="13"/>
    </row>
    <row r="9" spans="3:9" ht="15.9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68" t="s">
        <v>317</v>
      </c>
      <c r="E15" s="868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4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65" t="s">
        <v>58</v>
      </c>
      <c r="E7" s="865"/>
      <c r="F7" s="578"/>
    </row>
    <row r="8" spans="3:12" ht="3" customHeight="1">
      <c r="C8" s="49"/>
      <c r="D8" s="13"/>
      <c r="E8" s="13"/>
    </row>
    <row r="9" spans="3:12" ht="15.9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5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69" t="s">
        <v>59</v>
      </c>
      <c r="C2" s="869"/>
      <c r="D2" s="869"/>
      <c r="E2" s="579"/>
    </row>
    <row r="3" spans="2:5" ht="3" customHeight="1"/>
    <row r="4" spans="2:5" ht="21.75" customHeight="1" thickBot="1">
      <c r="B4" s="704" t="s">
        <v>1</v>
      </c>
      <c r="C4" s="704" t="s">
        <v>94</v>
      </c>
      <c r="D4" s="704" t="s">
        <v>75</v>
      </c>
    </row>
    <row r="5" spans="2:5" ht="12" thickTop="1"/>
  </sheetData>
  <sheetProtection password="FA9C" sheet="1" objects="1" scenarios="1" formatColumns="0" formatRows="0" autoFilter="0"/>
  <autoFilter ref="B4:D4" xr:uid="{00000000-0009-0000-0000-000016000000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ListTemp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odCheckCyan">
    <tabColor indexed="47"/>
  </sheetPr>
  <dimension ref="A1:A129"/>
  <sheetViews>
    <sheetView showGridLines="0" workbookViewId="0"/>
  </sheetViews>
  <sheetFormatPr defaultRowHeight="11.4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3.12.1'!$H$24="",1,0)</f>
        <v>0</v>
      </c>
    </row>
    <row r="14" spans="1:1">
      <c r="A14" s="652">
        <f>IF('Форма 3.12.1'!$I$24="",1,0)</f>
        <v>0</v>
      </c>
    </row>
    <row r="15" spans="1:1">
      <c r="A15" s="652">
        <f>IF('Форма 3.12.1'!$J$24="",1,0)</f>
        <v>0</v>
      </c>
    </row>
    <row r="16" spans="1:1">
      <c r="A16" s="652">
        <f>IF('Форма 3.12.1'!$H$32="",1,0)</f>
        <v>0</v>
      </c>
    </row>
    <row r="17" spans="1:1">
      <c r="A17" s="652">
        <f>IF('Форма 3.12.1'!$I$32="",1,0)</f>
        <v>0</v>
      </c>
    </row>
    <row r="18" spans="1:1">
      <c r="A18" s="652">
        <f>IF('Форма 3.12.1'!$J$32="",1,0)</f>
        <v>0</v>
      </c>
    </row>
    <row r="19" spans="1:1">
      <c r="A19" s="652">
        <f>IF('Форма 3.12.1'!$H$40="",1,0)</f>
        <v>0</v>
      </c>
    </row>
    <row r="20" spans="1:1">
      <c r="A20" s="652">
        <f>IF('Форма 3.12.1'!$I$40="",1,0)</f>
        <v>0</v>
      </c>
    </row>
    <row r="21" spans="1:1">
      <c r="A21" s="652">
        <f>IF('Форма 3.12.1'!$J$40="",1,0)</f>
        <v>0</v>
      </c>
    </row>
    <row r="22" spans="1:1">
      <c r="A22" s="652">
        <f>IF('Форма 3.12.1'!$H$45="",1,0)</f>
        <v>0</v>
      </c>
    </row>
    <row r="23" spans="1:1">
      <c r="A23" s="652">
        <f>IF('Форма 3.12.1'!$I$45="",1,0)</f>
        <v>0</v>
      </c>
    </row>
    <row r="24" spans="1:1">
      <c r="A24" s="652">
        <f>IF('Форма 3.12.1'!$J$45="",1,0)</f>
        <v>0</v>
      </c>
    </row>
    <row r="25" spans="1:1">
      <c r="A25" s="652">
        <f>IF('Форма 3.12.2 | Т-ВО'!$O$22="",1,0)</f>
        <v>0</v>
      </c>
    </row>
    <row r="26" spans="1:1">
      <c r="A26" s="652">
        <f>IF('Форма 3.12.2 | Т-ВО'!$R$23="",1,0)</f>
        <v>0</v>
      </c>
    </row>
    <row r="27" spans="1:1">
      <c r="A27" s="652">
        <f>IF('Форма 3.12.2 | Т-ВО'!$T$23="",1,0)</f>
        <v>0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1</v>
      </c>
    </row>
    <row r="31" spans="1:1">
      <c r="A31" s="652">
        <f>IF('Форма 3.12.2 | Т-транс'!$R$23="",1,0)</f>
        <v>1</v>
      </c>
    </row>
    <row r="32" spans="1:1">
      <c r="A32" s="652">
        <f>IF('Форма 3.12.2 | Т-транс'!$T$23="",1,0)</f>
        <v>1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0</v>
      </c>
    </row>
    <row r="50" spans="1:1">
      <c r="A50" s="652">
        <f>IF('Форма 3.12.3 | Т-подкл'!$AG$22="",1,0)</f>
        <v>0</v>
      </c>
    </row>
    <row r="51" spans="1:1">
      <c r="A51" s="652">
        <f>IF('Форма 3.12.3 | Т-подкл'!$AI$22="",1,0)</f>
        <v>0</v>
      </c>
    </row>
    <row r="52" spans="1:1">
      <c r="A52" s="652">
        <f>IF('Форма 3.12.3 | Т-подкл'!$Q$22="",1,0)</f>
        <v>0</v>
      </c>
    </row>
    <row r="53" spans="1:1">
      <c r="A53" s="652">
        <f>IF('Форма 3.12.3 | Т-подкл'!$U$22="",1,0)</f>
        <v>0</v>
      </c>
    </row>
    <row r="54" spans="1:1">
      <c r="A54" s="652">
        <f>IF('Форма 3.12.3 | Т-подкл'!$Y$22="",1,0)</f>
        <v>0</v>
      </c>
    </row>
    <row r="55" spans="1:1">
      <c r="A55" s="652">
        <f>IF('Форма 3.12.3 | Т-подкл'!$AH$22="",1,0)</f>
        <v>0</v>
      </c>
    </row>
    <row r="56" spans="1:1">
      <c r="A56" s="652">
        <f>IF('Форма 3.12.3 | Т-подкл'!$AJ$22="",1,0)</f>
        <v>0</v>
      </c>
    </row>
    <row r="57" spans="1:1">
      <c r="A57" s="652">
        <f>IF('Форма 1.0.2'!$E$12="",1,0)</f>
        <v>1</v>
      </c>
    </row>
    <row r="58" spans="1:1">
      <c r="A58" s="652">
        <f>IF('Форма 1.0.2'!$F$12="",1,0)</f>
        <v>1</v>
      </c>
    </row>
    <row r="59" spans="1:1">
      <c r="A59" s="652">
        <f>IF('Форма 1.0.2'!$G$12="",1,0)</f>
        <v>1</v>
      </c>
    </row>
    <row r="60" spans="1:1">
      <c r="A60" s="652">
        <f>IF('Форма 1.0.2'!$H$12="",1,0)</f>
        <v>1</v>
      </c>
    </row>
    <row r="61" spans="1:1">
      <c r="A61" s="652">
        <f>IF('Форма 1.0.2'!$I$12="",1,0)</f>
        <v>1</v>
      </c>
    </row>
    <row r="62" spans="1:1">
      <c r="A62" s="652">
        <f>IF('Форма 1.0.2'!$J$12="",1,0)</f>
        <v>1</v>
      </c>
    </row>
    <row r="63" spans="1:1">
      <c r="A63" s="652">
        <f>IF('Сведения об изменении'!$E$12="",1,0)</f>
        <v>1</v>
      </c>
    </row>
    <row r="64" spans="1:1">
      <c r="A64" s="674">
        <f>IF(Территории!$E$12="",1,0)</f>
        <v>0</v>
      </c>
    </row>
    <row r="65" spans="1:1">
      <c r="A65" s="674">
        <f>IF('Перечень тарифов'!$E$21="",1,0)</f>
        <v>0</v>
      </c>
    </row>
    <row r="66" spans="1:1">
      <c r="A66" s="674">
        <f>IF('Перечень тарифов'!$F$21="",1,0)</f>
        <v>0</v>
      </c>
    </row>
    <row r="67" spans="1:1">
      <c r="A67" s="674">
        <f>IF('Перечень тарифов'!$G$21="",1,0)</f>
        <v>0</v>
      </c>
    </row>
    <row r="68" spans="1:1">
      <c r="A68" s="674">
        <f>IF('Перечень тарифов'!$K$21="",1,0)</f>
        <v>0</v>
      </c>
    </row>
    <row r="69" spans="1:1">
      <c r="A69" s="674">
        <f>IF('Перечень тарифов'!$O$21="",1,0)</f>
        <v>0</v>
      </c>
    </row>
    <row r="70" spans="1:1">
      <c r="A70" s="674">
        <f>IF('Перечень тарифов'!$E$25="",1,0)</f>
        <v>0</v>
      </c>
    </row>
    <row r="71" spans="1:1">
      <c r="A71" s="674">
        <f>IF('Перечень тарифов'!$F$25="",1,0)</f>
        <v>0</v>
      </c>
    </row>
    <row r="72" spans="1:1">
      <c r="A72" s="674">
        <f>IF('Перечень тарифов'!$G$25="",1,0)</f>
        <v>0</v>
      </c>
    </row>
    <row r="73" spans="1:1">
      <c r="A73" s="674">
        <f>IF('Перечень тарифов'!$K$25="",1,0)</f>
        <v>0</v>
      </c>
    </row>
    <row r="74" spans="1:1">
      <c r="A74" s="674">
        <f>IF('Перечень тарифов'!$O$25="",1,0)</f>
        <v>0</v>
      </c>
    </row>
    <row r="75" spans="1:1">
      <c r="A75" s="674">
        <f>IF('Форма 3.12.2 | Т-ВО'!$O$23="",1,0)</f>
        <v>0</v>
      </c>
    </row>
    <row r="76" spans="1:1">
      <c r="A76" s="674">
        <f>IF('Форма 3.12.1'!$H$19="",1,0)</f>
        <v>0</v>
      </c>
    </row>
    <row r="77" spans="1:1">
      <c r="A77" s="674">
        <f>IF('Форма 3.12.1'!$I$19="",1,0)</f>
        <v>0</v>
      </c>
    </row>
    <row r="78" spans="1:1">
      <c r="A78" s="674">
        <f>IF('Форма 3.12.1'!$J$19="",1,0)</f>
        <v>0</v>
      </c>
    </row>
    <row r="79" spans="1:1">
      <c r="A79" s="674">
        <f>IF('Форма 3.12.1'!$H$29="",1,0)</f>
        <v>0</v>
      </c>
    </row>
    <row r="80" spans="1:1">
      <c r="A80" s="674">
        <f>IF('Форма 3.12.1'!$I$29="",1,0)</f>
        <v>0</v>
      </c>
    </row>
    <row r="81" spans="1:1">
      <c r="A81" s="674">
        <f>IF('Форма 3.12.1'!$J$29="",1,0)</f>
        <v>0</v>
      </c>
    </row>
    <row r="82" spans="1:1">
      <c r="A82" s="674">
        <f>IF('Форма 3.12.1'!$H$37="",1,0)</f>
        <v>0</v>
      </c>
    </row>
    <row r="83" spans="1:1">
      <c r="A83" s="674">
        <f>IF('Форма 3.12.1'!$I$37="",1,0)</f>
        <v>0</v>
      </c>
    </row>
    <row r="84" spans="1:1">
      <c r="A84" s="674">
        <f>IF('Форма 3.12.1'!$J$37="",1,0)</f>
        <v>0</v>
      </c>
    </row>
    <row r="85" spans="1:1">
      <c r="A85" s="674">
        <f>IF('Форма 3.12.1'!$H$42="",1,0)</f>
        <v>0</v>
      </c>
    </row>
    <row r="86" spans="1:1">
      <c r="A86" s="674">
        <f>IF('Форма 3.12.1'!$I$42="",1,0)</f>
        <v>0</v>
      </c>
    </row>
    <row r="87" spans="1:1">
      <c r="A87" s="674">
        <f>IF('Форма 3.12.1'!$J$42="",1,0)</f>
        <v>0</v>
      </c>
    </row>
    <row r="88" spans="1:1">
      <c r="A88" s="674">
        <f>IF('Форма 3.12.1'!$H$47="",1,0)</f>
        <v>0</v>
      </c>
    </row>
    <row r="89" spans="1:1">
      <c r="A89" s="674">
        <f>IF('Форма 3.12.1'!$I$47="",1,0)</f>
        <v>0</v>
      </c>
    </row>
    <row r="90" spans="1:1">
      <c r="A90" s="674">
        <f>IF('Форма 3.12.1'!$J$47="",1,0)</f>
        <v>0</v>
      </c>
    </row>
    <row r="91" spans="1:1">
      <c r="A91" s="674">
        <f>IF('Форма 3.12.1'!$K$15="",1,0)</f>
        <v>0</v>
      </c>
    </row>
    <row r="92" spans="1:1">
      <c r="A92" s="674">
        <f>IF('Форма 3.12.1'!$K$22="",1,0)</f>
        <v>0</v>
      </c>
    </row>
    <row r="93" spans="1:1">
      <c r="A93" s="674">
        <f>IF('Форма 3.12.1'!$H$25="",1,0)</f>
        <v>0</v>
      </c>
    </row>
    <row r="94" spans="1:1">
      <c r="A94" s="674">
        <f>IF('Форма 3.12.1'!$I$25="",1,0)</f>
        <v>0</v>
      </c>
    </row>
    <row r="95" spans="1:1">
      <c r="A95" s="674">
        <f>IF('Форма 3.12.1'!$J$25="",1,0)</f>
        <v>0</v>
      </c>
    </row>
    <row r="96" spans="1:1">
      <c r="A96" s="674">
        <f>IF('Форма 3.12.1'!$H$26="",1,0)</f>
        <v>0</v>
      </c>
    </row>
    <row r="97" spans="1:1">
      <c r="A97" s="674">
        <f>IF('Форма 3.12.1'!$I$26="",1,0)</f>
        <v>0</v>
      </c>
    </row>
    <row r="98" spans="1:1">
      <c r="A98" s="674">
        <f>IF('Форма 3.12.1'!$J$26="",1,0)</f>
        <v>0</v>
      </c>
    </row>
    <row r="99" spans="1:1">
      <c r="A99" s="674">
        <f>IF('Форма 3.12.1'!$H$27="",1,0)</f>
        <v>0</v>
      </c>
    </row>
    <row r="100" spans="1:1">
      <c r="A100" s="674">
        <f>IF('Форма 3.12.1'!$I$27="",1,0)</f>
        <v>0</v>
      </c>
    </row>
    <row r="101" spans="1:1">
      <c r="A101" s="674">
        <f>IF('Форма 3.12.1'!$J$27="",1,0)</f>
        <v>0</v>
      </c>
    </row>
    <row r="102" spans="1:1">
      <c r="A102" s="674">
        <f>IF('Форма 3.12.1'!$H$33="",1,0)</f>
        <v>0</v>
      </c>
    </row>
    <row r="103" spans="1:1">
      <c r="A103" s="674">
        <f>IF('Форма 3.12.1'!$I$33="",1,0)</f>
        <v>0</v>
      </c>
    </row>
    <row r="104" spans="1:1">
      <c r="A104" s="674">
        <f>IF('Форма 3.12.1'!$J$33="",1,0)</f>
        <v>0</v>
      </c>
    </row>
    <row r="105" spans="1:1">
      <c r="A105" s="674">
        <f>IF('Форма 3.12.1'!$H$34="",1,0)</f>
        <v>0</v>
      </c>
    </row>
    <row r="106" spans="1:1">
      <c r="A106" s="674">
        <f>IF('Форма 3.12.1'!$I$34="",1,0)</f>
        <v>0</v>
      </c>
    </row>
    <row r="107" spans="1:1">
      <c r="A107" s="674">
        <f>IF('Форма 3.12.1'!$J$34="",1,0)</f>
        <v>0</v>
      </c>
    </row>
    <row r="108" spans="1:1">
      <c r="A108" s="674">
        <f>IF('Форма 3.12.1'!$H$35="",1,0)</f>
        <v>0</v>
      </c>
    </row>
    <row r="109" spans="1:1">
      <c r="A109" s="674">
        <f>IF('Форма 3.12.1'!$I$35="",1,0)</f>
        <v>0</v>
      </c>
    </row>
    <row r="110" spans="1:1">
      <c r="A110" s="674">
        <f>IF('Форма 3.12.1'!$J$35="",1,0)</f>
        <v>0</v>
      </c>
    </row>
    <row r="111" spans="1:1">
      <c r="A111" s="674">
        <f>IF('Форма 3.12.2 | Т-ВО'!$O$24="",1,0)</f>
        <v>0</v>
      </c>
    </row>
    <row r="112" spans="1:1">
      <c r="A112" s="674">
        <f>IF('Форма 3.12.2 | Т-ВО'!$Y$23="",1,0)</f>
        <v>0</v>
      </c>
    </row>
    <row r="113" spans="1:1">
      <c r="A113" s="674">
        <f>IF('Форма 3.12.2 | Т-ВО'!$AA$23="",1,0)</f>
        <v>0</v>
      </c>
    </row>
    <row r="114" spans="1:1">
      <c r="A114" s="674">
        <f>IF('Форма 3.12.2 | Т-ВО'!$V$24="",1,0)</f>
        <v>0</v>
      </c>
    </row>
    <row r="115" spans="1:1">
      <c r="A115" s="674">
        <f>IF('Форма 3.12.2 | Т-ВО'!$V$23="",1,0)</f>
        <v>0</v>
      </c>
    </row>
    <row r="116" spans="1:1">
      <c r="A116" s="674">
        <f>IF('Форма 3.12.2 | Т-ВО'!$Z$23="",1,0)</f>
        <v>0</v>
      </c>
    </row>
    <row r="117" spans="1:1">
      <c r="A117" s="674">
        <f>IF('Форма 3.12.2 | Т-ВО'!$AB$23="",1,0)</f>
        <v>0</v>
      </c>
    </row>
    <row r="118" spans="1:1">
      <c r="A118" s="674">
        <f>IF('Форма 3.12.2 | Т-ВО'!$AF$23="",1,0)</f>
        <v>0</v>
      </c>
    </row>
    <row r="119" spans="1:1">
      <c r="A119" s="674">
        <f>IF('Форма 3.12.2 | Т-ВО'!$AH$23="",1,0)</f>
        <v>0</v>
      </c>
    </row>
    <row r="120" spans="1:1">
      <c r="A120" s="674">
        <f>IF('Форма 3.12.2 | Т-ВО'!$AC$24="",1,0)</f>
        <v>0</v>
      </c>
    </row>
    <row r="121" spans="1:1">
      <c r="A121" s="674">
        <f>IF('Форма 3.12.2 | Т-ВО'!$AC$23="",1,0)</f>
        <v>0</v>
      </c>
    </row>
    <row r="122" spans="1:1">
      <c r="A122" s="674">
        <f>IF('Форма 3.12.2 | Т-ВО'!$AG$23="",1,0)</f>
        <v>0</v>
      </c>
    </row>
    <row r="123" spans="1:1">
      <c r="A123" s="674">
        <f>IF('Форма 3.12.2 | Т-ВО'!$AI$23="",1,0)</f>
        <v>0</v>
      </c>
    </row>
    <row r="124" spans="1:1">
      <c r="A124" s="674">
        <f>IF('Форма 3.12.2 | Т-ВО'!$AM$23="",1,0)</f>
        <v>0</v>
      </c>
    </row>
    <row r="125" spans="1:1">
      <c r="A125" s="674">
        <f>IF('Форма 3.12.2 | Т-ВО'!$AO$23="",1,0)</f>
        <v>0</v>
      </c>
    </row>
    <row r="126" spans="1:1">
      <c r="A126" s="674">
        <f>IF('Форма 3.12.2 | Т-ВО'!$AJ$24="",1,0)</f>
        <v>0</v>
      </c>
    </row>
    <row r="127" spans="1:1">
      <c r="A127" s="674">
        <f>IF('Форма 3.12.2 | Т-ВО'!$AJ$23="",1,0)</f>
        <v>0</v>
      </c>
    </row>
    <row r="128" spans="1:1">
      <c r="A128" s="674">
        <f>IF('Форма 3.12.2 | Т-ВО'!$AN$23="",1,0)</f>
        <v>0</v>
      </c>
    </row>
    <row r="129" spans="1:1">
      <c r="A129" s="674">
        <f>IF('Форма 3.12.2 | Т-ВО'!$AP$23="",1,0)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695"/>
  </cols>
  <sheetData>
    <row r="1" spans="1:3">
      <c r="A1" s="695" t="s">
        <v>519</v>
      </c>
      <c r="B1" s="695" t="s">
        <v>520</v>
      </c>
      <c r="C1" s="695" t="s">
        <v>70</v>
      </c>
    </row>
    <row r="2" spans="1:3">
      <c r="A2" s="695">
        <v>4189678</v>
      </c>
      <c r="B2" s="695" t="s">
        <v>1377</v>
      </c>
      <c r="C2" s="695" t="s">
        <v>1378</v>
      </c>
    </row>
    <row r="3" spans="1:3">
      <c r="A3" s="695">
        <v>4190415</v>
      </c>
      <c r="B3" s="695" t="s">
        <v>1379</v>
      </c>
      <c r="C3" s="695" t="s">
        <v>1378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79"/>
    <col min="2" max="2" width="66" style="379" customWidth="1"/>
    <col min="3" max="16384" width="9.125" style="379"/>
  </cols>
  <sheetData>
    <row r="3" spans="2:2">
      <c r="B3" s="474" t="s">
        <v>1794</v>
      </c>
    </row>
    <row r="4" spans="2:2">
      <c r="B4" s="474" t="s">
        <v>523</v>
      </c>
    </row>
    <row r="5" spans="2:2">
      <c r="B5" s="474" t="s">
        <v>524</v>
      </c>
    </row>
    <row r="6" spans="2:2">
      <c r="B6" s="474" t="s">
        <v>525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HTTP">
    <tabColor rgb="FFFFCC99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11"/>
    <col min="2" max="16384" width="9.1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707" t="str">
        <f>"Код шаблона: " &amp; GetCode()</f>
        <v>Код шаблона: FAS.JKH.OPEN.INFO.REQUEST.VO</v>
      </c>
      <c r="C2" s="707"/>
      <c r="D2" s="707"/>
      <c r="E2" s="707"/>
      <c r="F2" s="707"/>
      <c r="G2" s="707"/>
      <c r="Q2" s="351"/>
      <c r="R2" s="351"/>
      <c r="S2" s="351"/>
      <c r="T2" s="351"/>
      <c r="U2" s="351"/>
      <c r="V2" s="351"/>
      <c r="W2" s="351"/>
    </row>
    <row r="3" spans="1:27" ht="18" customHeight="1">
      <c r="B3" s="708" t="str">
        <f>"Версия " &amp; GetVersion()</f>
        <v>Версия 1.0.1</v>
      </c>
      <c r="C3" s="708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2" t="s">
        <v>642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9" t="s">
        <v>597</v>
      </c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58"/>
    </row>
    <row r="8" spans="1:27" ht="15" customHeight="1">
      <c r="A8" s="42"/>
      <c r="B8" s="77"/>
      <c r="C8" s="76"/>
      <c r="D8" s="5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58"/>
    </row>
    <row r="9" spans="1:27" ht="15" customHeight="1">
      <c r="A9" s="42"/>
      <c r="B9" s="77"/>
      <c r="C9" s="76"/>
      <c r="D9" s="5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58"/>
    </row>
    <row r="10" spans="1:27" ht="10.5" customHeight="1">
      <c r="A10" s="42"/>
      <c r="B10" s="77"/>
      <c r="C10" s="76"/>
      <c r="D10" s="5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58"/>
    </row>
    <row r="11" spans="1:27" ht="27" customHeight="1">
      <c r="A11" s="42"/>
      <c r="B11" s="77"/>
      <c r="C11" s="76"/>
      <c r="D11" s="5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58"/>
    </row>
    <row r="12" spans="1:27" ht="12" customHeight="1">
      <c r="A12" s="42"/>
      <c r="B12" s="77"/>
      <c r="C12" s="76"/>
      <c r="D12" s="5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58"/>
    </row>
    <row r="13" spans="1:27" ht="38.25" customHeight="1">
      <c r="A13" s="42"/>
      <c r="B13" s="77"/>
      <c r="C13" s="76"/>
      <c r="D13" s="5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2"/>
    </row>
    <row r="14" spans="1:27" ht="15" customHeight="1">
      <c r="A14" s="42"/>
      <c r="B14" s="77"/>
      <c r="C14" s="76"/>
      <c r="D14" s="5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58"/>
    </row>
    <row r="15" spans="1:27" ht="13.8">
      <c r="A15" s="42"/>
      <c r="B15" s="77"/>
      <c r="C15" s="76"/>
      <c r="D15" s="5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58"/>
    </row>
    <row r="16" spans="1:27" ht="13.8">
      <c r="A16" s="42"/>
      <c r="B16" s="77"/>
      <c r="C16" s="76"/>
      <c r="D16" s="5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58"/>
    </row>
    <row r="17" spans="1:25" ht="15" customHeight="1">
      <c r="A17" s="42"/>
      <c r="B17" s="77"/>
      <c r="C17" s="76"/>
      <c r="D17" s="5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58"/>
    </row>
    <row r="18" spans="1:25" ht="13.8">
      <c r="A18" s="42"/>
      <c r="B18" s="77"/>
      <c r="C18" s="76"/>
      <c r="D18" s="5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58"/>
    </row>
    <row r="19" spans="1:25" ht="59.25" customHeight="1">
      <c r="A19" s="42"/>
      <c r="B19" s="77"/>
      <c r="C19" s="76"/>
      <c r="D19" s="65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5" t="s">
        <v>257</v>
      </c>
      <c r="G21" s="716"/>
      <c r="H21" s="716"/>
      <c r="I21" s="716"/>
      <c r="J21" s="716"/>
      <c r="K21" s="716"/>
      <c r="L21" s="716"/>
      <c r="M21" s="716"/>
      <c r="N21" s="59"/>
      <c r="O21" s="70" t="s">
        <v>240</v>
      </c>
      <c r="P21" s="717" t="s">
        <v>241</v>
      </c>
      <c r="Q21" s="718"/>
      <c r="R21" s="718"/>
      <c r="S21" s="718"/>
      <c r="T21" s="718"/>
      <c r="U21" s="718"/>
      <c r="V21" s="718"/>
      <c r="W21" s="718"/>
      <c r="X21" s="718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5" t="s">
        <v>243</v>
      </c>
      <c r="G22" s="716"/>
      <c r="H22" s="716"/>
      <c r="I22" s="716"/>
      <c r="J22" s="716"/>
      <c r="K22" s="716"/>
      <c r="L22" s="716"/>
      <c r="M22" s="716"/>
      <c r="N22" s="59"/>
      <c r="O22" s="73" t="s">
        <v>240</v>
      </c>
      <c r="P22" s="717" t="s">
        <v>595</v>
      </c>
      <c r="Q22" s="718"/>
      <c r="R22" s="718"/>
      <c r="S22" s="718"/>
      <c r="T22" s="718"/>
      <c r="U22" s="718"/>
      <c r="V22" s="718"/>
      <c r="W22" s="718"/>
      <c r="X22" s="718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0"/>
      <c r="Q23" s="710"/>
      <c r="R23" s="710"/>
      <c r="S23" s="710"/>
      <c r="T23" s="710"/>
      <c r="U23" s="710"/>
      <c r="V23" s="710"/>
      <c r="W23" s="71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4" t="s">
        <v>416</v>
      </c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58"/>
    </row>
    <row r="36" spans="1:25" ht="38.25" hidden="1" customHeight="1">
      <c r="A36" s="42"/>
      <c r="B36" s="77"/>
      <c r="C36" s="76"/>
      <c r="D36" s="60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58"/>
    </row>
    <row r="37" spans="1:25" ht="9.75" hidden="1" customHeight="1">
      <c r="A37" s="42"/>
      <c r="B37" s="77"/>
      <c r="C37" s="76"/>
      <c r="D37" s="60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58"/>
    </row>
    <row r="38" spans="1:25" ht="51" hidden="1" customHeight="1">
      <c r="A38" s="42"/>
      <c r="B38" s="77"/>
      <c r="C38" s="76"/>
      <c r="D38" s="60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58"/>
    </row>
    <row r="39" spans="1:25" ht="15" hidden="1" customHeight="1">
      <c r="A39" s="42"/>
      <c r="B39" s="77"/>
      <c r="C39" s="76"/>
      <c r="D39" s="60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58"/>
    </row>
    <row r="40" spans="1:25" ht="12" hidden="1" customHeight="1">
      <c r="A40" s="42"/>
      <c r="B40" s="77"/>
      <c r="C40" s="76"/>
      <c r="D40" s="60"/>
      <c r="E40" s="719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58"/>
    </row>
    <row r="41" spans="1:25" ht="38.25" hidden="1" customHeight="1">
      <c r="A41" s="42"/>
      <c r="B41" s="77"/>
      <c r="C41" s="76"/>
      <c r="D41" s="60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58"/>
    </row>
    <row r="42" spans="1:25" ht="13.8" hidden="1">
      <c r="A42" s="42"/>
      <c r="B42" s="77"/>
      <c r="C42" s="76"/>
      <c r="D42" s="60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58"/>
    </row>
    <row r="43" spans="1:25" ht="13.8" hidden="1">
      <c r="A43" s="42"/>
      <c r="B43" s="77"/>
      <c r="C43" s="76"/>
      <c r="D43" s="60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714"/>
      <c r="Y43" s="58"/>
    </row>
    <row r="44" spans="1:25" ht="33.75" hidden="1" customHeight="1">
      <c r="A44" s="42"/>
      <c r="B44" s="77"/>
      <c r="C44" s="76"/>
      <c r="D44" s="65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58"/>
    </row>
    <row r="45" spans="1:25" ht="13.8" hidden="1">
      <c r="A45" s="42"/>
      <c r="B45" s="77"/>
      <c r="C45" s="76"/>
      <c r="D45" s="65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58"/>
    </row>
    <row r="46" spans="1:25" ht="24" hidden="1" customHeight="1">
      <c r="A46" s="42"/>
      <c r="B46" s="77"/>
      <c r="C46" s="76"/>
      <c r="D46" s="60"/>
      <c r="E46" s="725" t="s">
        <v>239</v>
      </c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  <c r="S46" s="725"/>
      <c r="T46" s="725"/>
      <c r="U46" s="725"/>
      <c r="V46" s="725"/>
      <c r="W46" s="725"/>
      <c r="X46" s="725"/>
      <c r="Y46" s="58"/>
    </row>
    <row r="47" spans="1:25" ht="37.5" hidden="1" customHeight="1">
      <c r="A47" s="42"/>
      <c r="B47" s="77"/>
      <c r="C47" s="76"/>
      <c r="D47" s="60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58"/>
    </row>
    <row r="48" spans="1:25" ht="24" hidden="1" customHeight="1">
      <c r="A48" s="42"/>
      <c r="B48" s="77"/>
      <c r="C48" s="76"/>
      <c r="D48" s="60"/>
      <c r="E48" s="725"/>
      <c r="F48" s="725"/>
      <c r="G48" s="725"/>
      <c r="H48" s="725"/>
      <c r="I48" s="725"/>
      <c r="J48" s="725"/>
      <c r="K48" s="725"/>
      <c r="L48" s="725"/>
      <c r="M48" s="725"/>
      <c r="N48" s="725"/>
      <c r="O48" s="725"/>
      <c r="P48" s="725"/>
      <c r="Q48" s="725"/>
      <c r="R48" s="725"/>
      <c r="S48" s="725"/>
      <c r="T48" s="725"/>
      <c r="U48" s="725"/>
      <c r="V48" s="725"/>
      <c r="W48" s="725"/>
      <c r="X48" s="725"/>
      <c r="Y48" s="58"/>
    </row>
    <row r="49" spans="1:25" ht="51" hidden="1" customHeight="1">
      <c r="A49" s="42"/>
      <c r="B49" s="77"/>
      <c r="C49" s="76"/>
      <c r="D49" s="60"/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5"/>
      <c r="U49" s="725"/>
      <c r="V49" s="725"/>
      <c r="W49" s="725"/>
      <c r="X49" s="725"/>
      <c r="Y49" s="58"/>
    </row>
    <row r="50" spans="1:25" ht="13.8" hidden="1">
      <c r="A50" s="42"/>
      <c r="B50" s="77"/>
      <c r="C50" s="76"/>
      <c r="D50" s="60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725"/>
      <c r="P50" s="725"/>
      <c r="Q50" s="725"/>
      <c r="R50" s="725"/>
      <c r="S50" s="725"/>
      <c r="T50" s="725"/>
      <c r="U50" s="725"/>
      <c r="V50" s="725"/>
      <c r="W50" s="725"/>
      <c r="X50" s="725"/>
      <c r="Y50" s="58"/>
    </row>
    <row r="51" spans="1:25" ht="13.8" hidden="1">
      <c r="A51" s="42"/>
      <c r="B51" s="77"/>
      <c r="C51" s="76"/>
      <c r="D51" s="60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P51" s="725"/>
      <c r="Q51" s="725"/>
      <c r="R51" s="725"/>
      <c r="S51" s="725"/>
      <c r="T51" s="725"/>
      <c r="U51" s="725"/>
      <c r="V51" s="725"/>
      <c r="W51" s="725"/>
      <c r="X51" s="725"/>
      <c r="Y51" s="58"/>
    </row>
    <row r="52" spans="1:25" ht="13.8" hidden="1">
      <c r="A52" s="42"/>
      <c r="B52" s="77"/>
      <c r="C52" s="76"/>
      <c r="D52" s="60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58"/>
    </row>
    <row r="53" spans="1:25" ht="13.8" hidden="1">
      <c r="A53" s="42"/>
      <c r="B53" s="77"/>
      <c r="C53" s="76"/>
      <c r="D53" s="60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5"/>
      <c r="W53" s="725"/>
      <c r="X53" s="725"/>
      <c r="Y53" s="58"/>
    </row>
    <row r="54" spans="1:25" ht="13.8" hidden="1">
      <c r="A54" s="42"/>
      <c r="B54" s="77"/>
      <c r="C54" s="76"/>
      <c r="D54" s="60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5"/>
      <c r="T54" s="725"/>
      <c r="U54" s="725"/>
      <c r="V54" s="725"/>
      <c r="W54" s="725"/>
      <c r="X54" s="725"/>
      <c r="Y54" s="58"/>
    </row>
    <row r="55" spans="1:25" ht="13.8" hidden="1">
      <c r="A55" s="42"/>
      <c r="B55" s="77"/>
      <c r="C55" s="76"/>
      <c r="D55" s="60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  <c r="S55" s="725"/>
      <c r="T55" s="725"/>
      <c r="U55" s="725"/>
      <c r="V55" s="725"/>
      <c r="W55" s="725"/>
      <c r="X55" s="725"/>
      <c r="Y55" s="58"/>
    </row>
    <row r="56" spans="1:25" ht="25.5" hidden="1" customHeight="1">
      <c r="A56" s="42"/>
      <c r="B56" s="77"/>
      <c r="C56" s="76"/>
      <c r="D56" s="6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58"/>
    </row>
    <row r="57" spans="1:25" ht="13.8" hidden="1">
      <c r="A57" s="42"/>
      <c r="B57" s="77"/>
      <c r="C57" s="76"/>
      <c r="D57" s="6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58"/>
    </row>
    <row r="58" spans="1:25" ht="15" hidden="1" customHeight="1">
      <c r="A58" s="42"/>
      <c r="B58" s="77"/>
      <c r="C58" s="76"/>
      <c r="D58" s="60"/>
      <c r="E58" s="711" t="s">
        <v>417</v>
      </c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26"/>
      <c r="F59" s="726"/>
      <c r="G59" s="726"/>
      <c r="H59" s="719"/>
      <c r="I59" s="720"/>
      <c r="J59" s="720"/>
      <c r="K59" s="720"/>
      <c r="L59" s="720"/>
      <c r="M59" s="720"/>
      <c r="N59" s="720"/>
      <c r="O59" s="720"/>
      <c r="P59" s="720"/>
      <c r="Q59" s="720"/>
      <c r="R59" s="720"/>
      <c r="S59" s="720"/>
      <c r="T59" s="720"/>
      <c r="U59" s="720"/>
      <c r="V59" s="720"/>
      <c r="W59" s="720"/>
      <c r="X59" s="720"/>
      <c r="Y59" s="58"/>
    </row>
    <row r="60" spans="1:25" ht="15" hidden="1" customHeight="1">
      <c r="A60" s="42"/>
      <c r="B60" s="77"/>
      <c r="C60" s="76"/>
      <c r="D60" s="60"/>
      <c r="E60" s="722"/>
      <c r="F60" s="722"/>
      <c r="G60" s="722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4"/>
      <c r="X61" s="724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711" t="s">
        <v>418</v>
      </c>
      <c r="F70" s="711"/>
      <c r="G70" s="711"/>
      <c r="H70" s="711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1"/>
      <c r="U70" s="591"/>
      <c r="V70" s="591"/>
      <c r="W70" s="591"/>
      <c r="X70" s="591"/>
      <c r="Y70" s="58"/>
    </row>
    <row r="71" spans="1:25" ht="13.8" hidden="1">
      <c r="A71" s="42"/>
      <c r="B71" s="77"/>
      <c r="C71" s="76"/>
      <c r="D71" s="60"/>
      <c r="E71" s="711" t="s">
        <v>594</v>
      </c>
      <c r="F71" s="711"/>
      <c r="G71" s="711"/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  <c r="T71" s="711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3.8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3.8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3.8" hidden="1">
      <c r="A81" s="42"/>
      <c r="B81" s="77"/>
      <c r="C81" s="76"/>
      <c r="D81" s="60"/>
      <c r="E81" s="711" t="s">
        <v>417</v>
      </c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1"/>
      <c r="U81" s="711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22"/>
      <c r="F82" s="722"/>
      <c r="G82" s="722"/>
      <c r="H82" s="719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20"/>
      <c r="X82" s="72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4"/>
      <c r="I84" s="724"/>
      <c r="J84" s="724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23" t="s">
        <v>238</v>
      </c>
      <c r="F98" s="723"/>
      <c r="G98" s="723"/>
      <c r="H98" s="723"/>
      <c r="I98" s="723"/>
      <c r="J98" s="723"/>
      <c r="K98" s="723"/>
      <c r="L98" s="723"/>
      <c r="M98" s="723"/>
      <c r="N98" s="723"/>
      <c r="O98" s="723"/>
      <c r="P98" s="723"/>
      <c r="Q98" s="723"/>
      <c r="R98" s="723"/>
      <c r="S98" s="723"/>
      <c r="T98" s="723"/>
      <c r="U98" s="723"/>
      <c r="V98" s="723"/>
      <c r="W98" s="723"/>
      <c r="X98" s="723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21" t="s">
        <v>237</v>
      </c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1"/>
      <c r="R100" s="721"/>
      <c r="S100" s="721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721" t="s">
        <v>236</v>
      </c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PKIhr4DcBWrI1ALZ5VXPnhHwXqUeCw7XZjbv2tANqp7gZ2RG3tb/iS8JmUNFuxWiVA3ym7IBac5MVz16khxueQ==" saltValue="e5DMEA2IAStB3AxfgLZuFg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VO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48" customWidth="1"/>
    <col min="2" max="16384" width="9.1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T">
    <tabColor indexed="47"/>
  </sheetPr>
  <dimension ref="A1:B5"/>
  <sheetViews>
    <sheetView showGridLines="0" zoomScaleNormal="100" workbookViewId="0"/>
  </sheetViews>
  <sheetFormatPr defaultColWidth="9.125" defaultRowHeight="11.4"/>
  <cols>
    <col min="1" max="1" width="9.125" style="695"/>
    <col min="2" max="2" width="65.25" style="695" customWidth="1"/>
    <col min="3" max="3" width="41" style="695" customWidth="1"/>
    <col min="4" max="16384" width="9.125" style="695"/>
  </cols>
  <sheetData>
    <row r="1" spans="1:2">
      <c r="A1" s="695" t="s">
        <v>677</v>
      </c>
      <c r="B1" s="695" t="s">
        <v>678</v>
      </c>
    </row>
    <row r="2" spans="1:2">
      <c r="A2" s="695">
        <v>4213771</v>
      </c>
      <c r="B2" s="695" t="s">
        <v>638</v>
      </c>
    </row>
    <row r="3" spans="1:2">
      <c r="A3" s="695">
        <v>4213772</v>
      </c>
      <c r="B3" s="695" t="s">
        <v>640</v>
      </c>
    </row>
    <row r="4" spans="1:2">
      <c r="A4" s="695">
        <v>4213773</v>
      </c>
      <c r="B4" s="695" t="s">
        <v>637</v>
      </c>
    </row>
    <row r="5" spans="1:2">
      <c r="A5" s="695">
        <v>4213774</v>
      </c>
      <c r="B5" s="695" t="s">
        <v>636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REESTR_VED">
    <tabColor indexed="47"/>
  </sheetPr>
  <dimension ref="A1:B4"/>
  <sheetViews>
    <sheetView showGridLines="0" zoomScaleNormal="100" workbookViewId="0"/>
  </sheetViews>
  <sheetFormatPr defaultColWidth="9.125" defaultRowHeight="11.4"/>
  <cols>
    <col min="1" max="1" width="9.125" style="695"/>
    <col min="2" max="2" width="65.25" style="695" customWidth="1"/>
    <col min="3" max="3" width="41" style="695" customWidth="1"/>
    <col min="4" max="16384" width="9.125" style="695"/>
  </cols>
  <sheetData>
    <row r="1" spans="1:2">
      <c r="A1" s="695" t="s">
        <v>677</v>
      </c>
      <c r="B1" s="695" t="s">
        <v>679</v>
      </c>
    </row>
    <row r="2" spans="1:2">
      <c r="A2" s="695">
        <v>4189714</v>
      </c>
      <c r="B2" s="695" t="s">
        <v>680</v>
      </c>
    </row>
    <row r="3" spans="1:2">
      <c r="A3" s="695">
        <v>4189713</v>
      </c>
      <c r="B3" s="695" t="s">
        <v>681</v>
      </c>
    </row>
    <row r="4" spans="1:2">
      <c r="A4" s="695">
        <v>4189712</v>
      </c>
      <c r="B4" s="695" t="s">
        <v>682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llSheetsInThisWorkbook">
    <tabColor indexed="47"/>
  </sheetPr>
  <dimension ref="A1:B183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631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584</v>
      </c>
    </row>
    <row r="5" spans="1:2">
      <c r="A5" t="s">
        <v>439</v>
      </c>
      <c r="B5" t="s">
        <v>494</v>
      </c>
    </row>
    <row r="6" spans="1:2">
      <c r="A6" t="s">
        <v>438</v>
      </c>
      <c r="B6" t="s">
        <v>448</v>
      </c>
    </row>
    <row r="7" spans="1:2">
      <c r="A7" t="s">
        <v>593</v>
      </c>
      <c r="B7" t="s">
        <v>449</v>
      </c>
    </row>
    <row r="8" spans="1:2">
      <c r="A8" t="s">
        <v>628</v>
      </c>
      <c r="B8" t="s">
        <v>450</v>
      </c>
    </row>
    <row r="9" spans="1:2">
      <c r="A9" t="s">
        <v>629</v>
      </c>
      <c r="B9" t="s">
        <v>495</v>
      </c>
    </row>
    <row r="10" spans="1:2">
      <c r="A10" t="s">
        <v>514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515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516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517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585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518</v>
      </c>
    </row>
    <row r="35" spans="1:2">
      <c r="A35"/>
      <c r="B35" t="s">
        <v>496</v>
      </c>
    </row>
    <row r="36" spans="1:2">
      <c r="A36"/>
      <c r="B36" t="s">
        <v>333</v>
      </c>
    </row>
    <row r="37" spans="1:2">
      <c r="A37"/>
      <c r="B37" t="s">
        <v>630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11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6">
        <v>43593.57917824074</v>
      </c>
      <c r="B2" s="11" t="s">
        <v>695</v>
      </c>
      <c r="C2" s="11" t="s">
        <v>464</v>
      </c>
    </row>
    <row r="3" spans="1:4">
      <c r="A3" s="696">
        <v>43593.579236111109</v>
      </c>
      <c r="B3" s="11" t="s">
        <v>695</v>
      </c>
      <c r="C3" s="11" t="s">
        <v>464</v>
      </c>
    </row>
    <row r="4" spans="1:4">
      <c r="A4" s="696">
        <v>43593.579247685186</v>
      </c>
      <c r="B4" s="11" t="s">
        <v>1380</v>
      </c>
      <c r="C4" s="11" t="s">
        <v>464</v>
      </c>
    </row>
    <row r="5" spans="1:4">
      <c r="A5" s="696">
        <v>43593.579756944448</v>
      </c>
      <c r="B5" s="11" t="s">
        <v>695</v>
      </c>
      <c r="C5" s="11" t="s">
        <v>464</v>
      </c>
    </row>
    <row r="6" spans="1:4">
      <c r="A6" s="696">
        <v>43593.579768518517</v>
      </c>
      <c r="B6" s="11" t="s">
        <v>1380</v>
      </c>
      <c r="C6" s="11" t="s">
        <v>464</v>
      </c>
    </row>
    <row r="7" spans="1:4">
      <c r="A7" s="696">
        <v>43797.676805555559</v>
      </c>
      <c r="B7" s="11" t="s">
        <v>695</v>
      </c>
      <c r="C7" s="11" t="s">
        <v>464</v>
      </c>
    </row>
    <row r="8" spans="1:4">
      <c r="A8" s="696">
        <v>43797.676817129628</v>
      </c>
      <c r="B8" s="11" t="s">
        <v>1820</v>
      </c>
      <c r="C8" s="11" t="s">
        <v>464</v>
      </c>
    </row>
    <row r="9" spans="1:4" ht="91.2">
      <c r="A9" s="696">
        <v>43797.676817129628</v>
      </c>
      <c r="B9" s="11" t="s">
        <v>1821</v>
      </c>
      <c r="C9" s="11" t="s">
        <v>464</v>
      </c>
    </row>
    <row r="10" spans="1:4">
      <c r="A10" s="696">
        <v>43797.676817129628</v>
      </c>
      <c r="B10" s="11" t="s">
        <v>1822</v>
      </c>
      <c r="C10" s="11" t="s">
        <v>464</v>
      </c>
    </row>
    <row r="11" spans="1:4">
      <c r="A11" s="696">
        <v>43797.676828703705</v>
      </c>
      <c r="B11" s="11" t="s">
        <v>1823</v>
      </c>
      <c r="C11" s="11" t="s">
        <v>1824</v>
      </c>
    </row>
  </sheetData>
  <sheetProtection algorithmName="SHA-512" hashValue="MqhewW2VZHbptItlsfL3brco7IVfvTOgcJyRqypkJZn/u0sDx+tWxccmuS/hLI4LlEiBUBRlKaMkQOqo2CrboA==" saltValue="Lj/kURCZKBOougQEW4ibi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SH_REESTR_ORG">
    <tabColor indexed="47"/>
  </sheetPr>
  <dimension ref="A1:J117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1376</v>
      </c>
      <c r="B1" s="4" t="s">
        <v>1383</v>
      </c>
      <c r="C1" s="4" t="s">
        <v>1384</v>
      </c>
      <c r="D1" s="4" t="s">
        <v>1385</v>
      </c>
      <c r="E1" s="4" t="s">
        <v>1386</v>
      </c>
      <c r="F1" s="4" t="s">
        <v>1387</v>
      </c>
      <c r="G1" s="4" t="s">
        <v>1388</v>
      </c>
      <c r="H1" s="4" t="s">
        <v>1389</v>
      </c>
      <c r="I1" s="4" t="s">
        <v>1390</v>
      </c>
    </row>
    <row r="2" spans="1:10">
      <c r="A2" s="4">
        <v>1</v>
      </c>
      <c r="B2" s="4" t="s">
        <v>1391</v>
      </c>
      <c r="C2" s="4" t="s">
        <v>155</v>
      </c>
      <c r="D2" s="4" t="s">
        <v>1392</v>
      </c>
      <c r="E2" s="4" t="s">
        <v>1393</v>
      </c>
      <c r="F2" s="4" t="s">
        <v>1394</v>
      </c>
      <c r="G2" s="4" t="s">
        <v>1395</v>
      </c>
      <c r="J2" s="4" t="s">
        <v>1784</v>
      </c>
    </row>
    <row r="3" spans="1:10">
      <c r="A3" s="4">
        <v>2</v>
      </c>
      <c r="B3" s="4" t="s">
        <v>1391</v>
      </c>
      <c r="C3" s="4" t="s">
        <v>155</v>
      </c>
      <c r="D3" s="4" t="s">
        <v>1396</v>
      </c>
      <c r="E3" s="4" t="s">
        <v>1397</v>
      </c>
      <c r="F3" s="4" t="s">
        <v>1398</v>
      </c>
      <c r="G3" s="4" t="s">
        <v>1399</v>
      </c>
      <c r="J3" s="4" t="s">
        <v>1784</v>
      </c>
    </row>
    <row r="4" spans="1:10">
      <c r="A4" s="4">
        <v>3</v>
      </c>
      <c r="B4" s="4" t="s">
        <v>1391</v>
      </c>
      <c r="C4" s="4" t="s">
        <v>155</v>
      </c>
      <c r="D4" s="4" t="s">
        <v>1400</v>
      </c>
      <c r="E4" s="4" t="s">
        <v>1401</v>
      </c>
      <c r="F4" s="4" t="s">
        <v>1402</v>
      </c>
      <c r="G4" s="4" t="s">
        <v>1403</v>
      </c>
      <c r="H4" s="4" t="s">
        <v>1404</v>
      </c>
      <c r="J4" s="4" t="s">
        <v>1784</v>
      </c>
    </row>
    <row r="5" spans="1:10">
      <c r="A5" s="4">
        <v>4</v>
      </c>
      <c r="B5" s="4" t="s">
        <v>1391</v>
      </c>
      <c r="C5" s="4" t="s">
        <v>155</v>
      </c>
      <c r="D5" s="4" t="s">
        <v>1405</v>
      </c>
      <c r="E5" s="4" t="s">
        <v>1406</v>
      </c>
      <c r="F5" s="4" t="s">
        <v>1407</v>
      </c>
      <c r="G5" s="4" t="s">
        <v>1408</v>
      </c>
      <c r="J5" s="4" t="s">
        <v>1784</v>
      </c>
    </row>
    <row r="6" spans="1:10">
      <c r="A6" s="4">
        <v>5</v>
      </c>
      <c r="B6" s="4" t="s">
        <v>1391</v>
      </c>
      <c r="C6" s="4" t="s">
        <v>155</v>
      </c>
      <c r="D6" s="4" t="s">
        <v>1409</v>
      </c>
      <c r="E6" s="4" t="s">
        <v>1410</v>
      </c>
      <c r="F6" s="4" t="s">
        <v>1411</v>
      </c>
      <c r="G6" s="4" t="s">
        <v>1412</v>
      </c>
      <c r="H6" s="4" t="s">
        <v>1413</v>
      </c>
      <c r="J6" s="4" t="s">
        <v>1784</v>
      </c>
    </row>
    <row r="7" spans="1:10">
      <c r="A7" s="4">
        <v>6</v>
      </c>
      <c r="B7" s="4" t="s">
        <v>1391</v>
      </c>
      <c r="C7" s="4" t="s">
        <v>155</v>
      </c>
      <c r="D7" s="4" t="s">
        <v>1414</v>
      </c>
      <c r="E7" s="4" t="s">
        <v>1415</v>
      </c>
      <c r="F7" s="4" t="s">
        <v>1416</v>
      </c>
      <c r="G7" s="4" t="s">
        <v>1395</v>
      </c>
      <c r="J7" s="4" t="s">
        <v>1784</v>
      </c>
    </row>
    <row r="8" spans="1:10">
      <c r="A8" s="4">
        <v>7</v>
      </c>
      <c r="B8" s="4" t="s">
        <v>1391</v>
      </c>
      <c r="C8" s="4" t="s">
        <v>155</v>
      </c>
      <c r="D8" s="4" t="s">
        <v>1417</v>
      </c>
      <c r="E8" s="4" t="s">
        <v>1418</v>
      </c>
      <c r="F8" s="4" t="s">
        <v>1419</v>
      </c>
      <c r="G8" s="4" t="s">
        <v>1395</v>
      </c>
      <c r="J8" s="4" t="s">
        <v>1784</v>
      </c>
    </row>
    <row r="9" spans="1:10">
      <c r="A9" s="4">
        <v>8</v>
      </c>
      <c r="B9" s="4" t="s">
        <v>1391</v>
      </c>
      <c r="C9" s="4" t="s">
        <v>155</v>
      </c>
      <c r="D9" s="4" t="s">
        <v>1420</v>
      </c>
      <c r="E9" s="4" t="s">
        <v>1421</v>
      </c>
      <c r="F9" s="4" t="s">
        <v>1422</v>
      </c>
      <c r="G9" s="4" t="s">
        <v>1423</v>
      </c>
      <c r="J9" s="4" t="s">
        <v>1784</v>
      </c>
    </row>
    <row r="10" spans="1:10">
      <c r="A10" s="4">
        <v>9</v>
      </c>
      <c r="B10" s="4" t="s">
        <v>1391</v>
      </c>
      <c r="C10" s="4" t="s">
        <v>155</v>
      </c>
      <c r="D10" s="4" t="s">
        <v>1424</v>
      </c>
      <c r="E10" s="4" t="s">
        <v>1425</v>
      </c>
      <c r="F10" s="4" t="s">
        <v>1426</v>
      </c>
      <c r="G10" s="4" t="s">
        <v>1427</v>
      </c>
      <c r="J10" s="4" t="s">
        <v>1784</v>
      </c>
    </row>
    <row r="11" spans="1:10">
      <c r="A11" s="4">
        <v>10</v>
      </c>
      <c r="B11" s="4" t="s">
        <v>1391</v>
      </c>
      <c r="C11" s="4" t="s">
        <v>155</v>
      </c>
      <c r="D11" s="4" t="s">
        <v>1428</v>
      </c>
      <c r="E11" s="4" t="s">
        <v>1429</v>
      </c>
      <c r="F11" s="4" t="s">
        <v>1430</v>
      </c>
      <c r="G11" s="4" t="s">
        <v>1431</v>
      </c>
      <c r="H11" s="4" t="s">
        <v>1413</v>
      </c>
      <c r="J11" s="4" t="s">
        <v>1784</v>
      </c>
    </row>
    <row r="12" spans="1:10">
      <c r="A12" s="4">
        <v>11</v>
      </c>
      <c r="B12" s="4" t="s">
        <v>1391</v>
      </c>
      <c r="C12" s="4" t="s">
        <v>155</v>
      </c>
      <c r="D12" s="4" t="s">
        <v>1432</v>
      </c>
      <c r="E12" s="4" t="s">
        <v>1433</v>
      </c>
      <c r="F12" s="4" t="s">
        <v>1434</v>
      </c>
      <c r="G12" s="4" t="s">
        <v>1435</v>
      </c>
      <c r="J12" s="4" t="s">
        <v>1784</v>
      </c>
    </row>
    <row r="13" spans="1:10">
      <c r="A13" s="4">
        <v>12</v>
      </c>
      <c r="B13" s="4" t="s">
        <v>1391</v>
      </c>
      <c r="C13" s="4" t="s">
        <v>155</v>
      </c>
      <c r="D13" s="4" t="s">
        <v>1635</v>
      </c>
      <c r="E13" s="4" t="s">
        <v>1825</v>
      </c>
      <c r="F13" s="4" t="s">
        <v>1636</v>
      </c>
      <c r="G13" s="4" t="s">
        <v>1637</v>
      </c>
      <c r="J13" s="4" t="s">
        <v>1784</v>
      </c>
    </row>
    <row r="14" spans="1:10">
      <c r="A14" s="4">
        <v>13</v>
      </c>
      <c r="B14" s="4" t="s">
        <v>1391</v>
      </c>
      <c r="C14" s="4" t="s">
        <v>155</v>
      </c>
      <c r="D14" s="4" t="s">
        <v>1436</v>
      </c>
      <c r="E14" s="4" t="s">
        <v>1437</v>
      </c>
      <c r="F14" s="4" t="s">
        <v>1438</v>
      </c>
      <c r="G14" s="4" t="s">
        <v>1427</v>
      </c>
      <c r="J14" s="4" t="s">
        <v>1784</v>
      </c>
    </row>
    <row r="15" spans="1:10">
      <c r="A15" s="4">
        <v>14</v>
      </c>
      <c r="B15" s="4" t="s">
        <v>1391</v>
      </c>
      <c r="C15" s="4" t="s">
        <v>155</v>
      </c>
      <c r="D15" s="4" t="s">
        <v>1439</v>
      </c>
      <c r="E15" s="4" t="s">
        <v>1440</v>
      </c>
      <c r="F15" s="4" t="s">
        <v>1441</v>
      </c>
      <c r="G15" s="4" t="s">
        <v>1442</v>
      </c>
      <c r="J15" s="4" t="s">
        <v>1784</v>
      </c>
    </row>
    <row r="16" spans="1:10">
      <c r="A16" s="4">
        <v>15</v>
      </c>
      <c r="B16" s="4" t="s">
        <v>1391</v>
      </c>
      <c r="C16" s="4" t="s">
        <v>155</v>
      </c>
      <c r="D16" s="4" t="s">
        <v>1443</v>
      </c>
      <c r="E16" s="4" t="s">
        <v>1444</v>
      </c>
      <c r="F16" s="4" t="s">
        <v>1445</v>
      </c>
      <c r="G16" s="4" t="s">
        <v>1446</v>
      </c>
      <c r="J16" s="4" t="s">
        <v>1784</v>
      </c>
    </row>
    <row r="17" spans="1:10">
      <c r="A17" s="4">
        <v>16</v>
      </c>
      <c r="B17" s="4" t="s">
        <v>1391</v>
      </c>
      <c r="C17" s="4" t="s">
        <v>155</v>
      </c>
      <c r="D17" s="4" t="s">
        <v>1447</v>
      </c>
      <c r="E17" s="4" t="s">
        <v>1448</v>
      </c>
      <c r="F17" s="4" t="s">
        <v>1449</v>
      </c>
      <c r="G17" s="4" t="s">
        <v>1399</v>
      </c>
      <c r="J17" s="4" t="s">
        <v>1784</v>
      </c>
    </row>
    <row r="18" spans="1:10">
      <c r="A18" s="4">
        <v>17</v>
      </c>
      <c r="B18" s="4" t="s">
        <v>1391</v>
      </c>
      <c r="C18" s="4" t="s">
        <v>155</v>
      </c>
      <c r="D18" s="4" t="s">
        <v>1450</v>
      </c>
      <c r="E18" s="4" t="s">
        <v>1451</v>
      </c>
      <c r="F18" s="4" t="s">
        <v>1452</v>
      </c>
      <c r="G18" s="4" t="s">
        <v>1423</v>
      </c>
      <c r="J18" s="4" t="s">
        <v>1784</v>
      </c>
    </row>
    <row r="19" spans="1:10">
      <c r="A19" s="4">
        <v>18</v>
      </c>
      <c r="B19" s="4" t="s">
        <v>1391</v>
      </c>
      <c r="C19" s="4" t="s">
        <v>155</v>
      </c>
      <c r="D19" s="4" t="s">
        <v>1453</v>
      </c>
      <c r="E19" s="4" t="s">
        <v>1454</v>
      </c>
      <c r="F19" s="4" t="s">
        <v>1455</v>
      </c>
      <c r="G19" s="4" t="s">
        <v>1427</v>
      </c>
      <c r="H19" s="4" t="s">
        <v>1456</v>
      </c>
      <c r="J19" s="4" t="s">
        <v>1784</v>
      </c>
    </row>
    <row r="20" spans="1:10">
      <c r="A20" s="4">
        <v>19</v>
      </c>
      <c r="B20" s="4" t="s">
        <v>1391</v>
      </c>
      <c r="C20" s="4" t="s">
        <v>155</v>
      </c>
      <c r="D20" s="4" t="s">
        <v>1457</v>
      </c>
      <c r="E20" s="4" t="s">
        <v>1458</v>
      </c>
      <c r="F20" s="4" t="s">
        <v>1459</v>
      </c>
      <c r="G20" s="4" t="s">
        <v>1399</v>
      </c>
      <c r="J20" s="4" t="s">
        <v>1784</v>
      </c>
    </row>
    <row r="21" spans="1:10">
      <c r="A21" s="4">
        <v>20</v>
      </c>
      <c r="B21" s="4" t="s">
        <v>1391</v>
      </c>
      <c r="C21" s="4" t="s">
        <v>155</v>
      </c>
      <c r="D21" s="4" t="s">
        <v>1460</v>
      </c>
      <c r="E21" s="4" t="s">
        <v>1461</v>
      </c>
      <c r="F21" s="4" t="s">
        <v>1462</v>
      </c>
      <c r="G21" s="4" t="s">
        <v>1463</v>
      </c>
      <c r="J21" s="4" t="s">
        <v>1784</v>
      </c>
    </row>
    <row r="22" spans="1:10">
      <c r="A22" s="4">
        <v>21</v>
      </c>
      <c r="B22" s="4" t="s">
        <v>1391</v>
      </c>
      <c r="C22" s="4" t="s">
        <v>155</v>
      </c>
      <c r="D22" s="4" t="s">
        <v>1464</v>
      </c>
      <c r="E22" s="4" t="s">
        <v>1465</v>
      </c>
      <c r="F22" s="4" t="s">
        <v>1466</v>
      </c>
      <c r="G22" s="4" t="s">
        <v>1467</v>
      </c>
      <c r="J22" s="4" t="s">
        <v>1784</v>
      </c>
    </row>
    <row r="23" spans="1:10">
      <c r="A23" s="4">
        <v>22</v>
      </c>
      <c r="B23" s="4" t="s">
        <v>1391</v>
      </c>
      <c r="C23" s="4" t="s">
        <v>155</v>
      </c>
      <c r="D23" s="4" t="s">
        <v>1468</v>
      </c>
      <c r="E23" s="4" t="s">
        <v>1469</v>
      </c>
      <c r="F23" s="4" t="s">
        <v>1470</v>
      </c>
      <c r="G23" s="4" t="s">
        <v>1467</v>
      </c>
      <c r="J23" s="4" t="s">
        <v>1784</v>
      </c>
    </row>
    <row r="24" spans="1:10">
      <c r="A24" s="4">
        <v>23</v>
      </c>
      <c r="B24" s="4" t="s">
        <v>1391</v>
      </c>
      <c r="C24" s="4" t="s">
        <v>155</v>
      </c>
      <c r="D24" s="4" t="s">
        <v>1471</v>
      </c>
      <c r="E24" s="4" t="s">
        <v>1472</v>
      </c>
      <c r="F24" s="4" t="s">
        <v>1473</v>
      </c>
      <c r="G24" s="4" t="s">
        <v>1474</v>
      </c>
      <c r="J24" s="4" t="s">
        <v>1784</v>
      </c>
    </row>
    <row r="25" spans="1:10">
      <c r="A25" s="4">
        <v>24</v>
      </c>
      <c r="B25" s="4" t="s">
        <v>1391</v>
      </c>
      <c r="C25" s="4" t="s">
        <v>155</v>
      </c>
      <c r="D25" s="4" t="s">
        <v>1475</v>
      </c>
      <c r="E25" s="4" t="s">
        <v>1476</v>
      </c>
      <c r="F25" s="4" t="s">
        <v>1477</v>
      </c>
      <c r="G25" s="4" t="s">
        <v>1478</v>
      </c>
      <c r="J25" s="4" t="s">
        <v>1784</v>
      </c>
    </row>
    <row r="26" spans="1:10">
      <c r="A26" s="4">
        <v>25</v>
      </c>
      <c r="B26" s="4" t="s">
        <v>1391</v>
      </c>
      <c r="C26" s="4" t="s">
        <v>155</v>
      </c>
      <c r="D26" s="4" t="s">
        <v>1479</v>
      </c>
      <c r="E26" s="4" t="s">
        <v>1480</v>
      </c>
      <c r="F26" s="4" t="s">
        <v>1481</v>
      </c>
      <c r="G26" s="4" t="s">
        <v>1482</v>
      </c>
      <c r="H26" s="4" t="s">
        <v>1483</v>
      </c>
      <c r="J26" s="4" t="s">
        <v>1784</v>
      </c>
    </row>
    <row r="27" spans="1:10">
      <c r="A27" s="4">
        <v>26</v>
      </c>
      <c r="B27" s="4" t="s">
        <v>1391</v>
      </c>
      <c r="C27" s="4" t="s">
        <v>155</v>
      </c>
      <c r="D27" s="4" t="s">
        <v>1826</v>
      </c>
      <c r="E27" s="4" t="s">
        <v>1827</v>
      </c>
      <c r="F27" s="4" t="s">
        <v>1828</v>
      </c>
      <c r="G27" s="4" t="s">
        <v>1592</v>
      </c>
      <c r="J27" s="4" t="s">
        <v>1784</v>
      </c>
    </row>
    <row r="28" spans="1:10">
      <c r="A28" s="4">
        <v>27</v>
      </c>
      <c r="B28" s="4" t="s">
        <v>1391</v>
      </c>
      <c r="C28" s="4" t="s">
        <v>155</v>
      </c>
      <c r="D28" s="4" t="s">
        <v>1484</v>
      </c>
      <c r="E28" s="4" t="s">
        <v>1485</v>
      </c>
      <c r="F28" s="4" t="s">
        <v>1486</v>
      </c>
      <c r="G28" s="4" t="s">
        <v>1482</v>
      </c>
      <c r="J28" s="4" t="s">
        <v>1784</v>
      </c>
    </row>
    <row r="29" spans="1:10">
      <c r="A29" s="4">
        <v>28</v>
      </c>
      <c r="B29" s="4" t="s">
        <v>1391</v>
      </c>
      <c r="C29" s="4" t="s">
        <v>155</v>
      </c>
      <c r="D29" s="4" t="s">
        <v>1487</v>
      </c>
      <c r="E29" s="4" t="s">
        <v>1488</v>
      </c>
      <c r="F29" s="4" t="s">
        <v>1489</v>
      </c>
      <c r="G29" s="4" t="s">
        <v>1490</v>
      </c>
      <c r="J29" s="4" t="s">
        <v>1784</v>
      </c>
    </row>
    <row r="30" spans="1:10">
      <c r="A30" s="4">
        <v>29</v>
      </c>
      <c r="B30" s="4" t="s">
        <v>1391</v>
      </c>
      <c r="C30" s="4" t="s">
        <v>155</v>
      </c>
      <c r="D30" s="4" t="s">
        <v>1491</v>
      </c>
      <c r="E30" s="4" t="s">
        <v>1492</v>
      </c>
      <c r="F30" s="4" t="s">
        <v>1493</v>
      </c>
      <c r="G30" s="4" t="s">
        <v>1494</v>
      </c>
      <c r="J30" s="4" t="s">
        <v>1784</v>
      </c>
    </row>
    <row r="31" spans="1:10">
      <c r="A31" s="4">
        <v>30</v>
      </c>
      <c r="B31" s="4" t="s">
        <v>1391</v>
      </c>
      <c r="C31" s="4" t="s">
        <v>155</v>
      </c>
      <c r="D31" s="4" t="s">
        <v>1495</v>
      </c>
      <c r="E31" s="4" t="s">
        <v>1496</v>
      </c>
      <c r="F31" s="4" t="s">
        <v>1497</v>
      </c>
      <c r="G31" s="4" t="s">
        <v>1498</v>
      </c>
      <c r="J31" s="4" t="s">
        <v>1784</v>
      </c>
    </row>
    <row r="32" spans="1:10">
      <c r="A32" s="4">
        <v>31</v>
      </c>
      <c r="B32" s="4" t="s">
        <v>1391</v>
      </c>
      <c r="C32" s="4" t="s">
        <v>155</v>
      </c>
      <c r="D32" s="4" t="s">
        <v>1499</v>
      </c>
      <c r="E32" s="4" t="s">
        <v>1500</v>
      </c>
      <c r="F32" s="4" t="s">
        <v>1501</v>
      </c>
      <c r="G32" s="4" t="s">
        <v>1423</v>
      </c>
      <c r="H32" s="4" t="s">
        <v>1502</v>
      </c>
      <c r="J32" s="4" t="s">
        <v>1784</v>
      </c>
    </row>
    <row r="33" spans="1:10">
      <c r="A33" s="4">
        <v>32</v>
      </c>
      <c r="B33" s="4" t="s">
        <v>1391</v>
      </c>
      <c r="C33" s="4" t="s">
        <v>155</v>
      </c>
      <c r="D33" s="4" t="s">
        <v>1503</v>
      </c>
      <c r="E33" s="4" t="s">
        <v>1504</v>
      </c>
      <c r="F33" s="4" t="s">
        <v>1505</v>
      </c>
      <c r="G33" s="4" t="s">
        <v>1482</v>
      </c>
      <c r="J33" s="4" t="s">
        <v>1784</v>
      </c>
    </row>
    <row r="34" spans="1:10">
      <c r="A34" s="4">
        <v>33</v>
      </c>
      <c r="B34" s="4" t="s">
        <v>1391</v>
      </c>
      <c r="C34" s="4" t="s">
        <v>155</v>
      </c>
      <c r="D34" s="4" t="s">
        <v>1506</v>
      </c>
      <c r="E34" s="4" t="s">
        <v>1507</v>
      </c>
      <c r="F34" s="4" t="s">
        <v>1508</v>
      </c>
      <c r="G34" s="4" t="s">
        <v>1509</v>
      </c>
      <c r="J34" s="4" t="s">
        <v>1784</v>
      </c>
    </row>
    <row r="35" spans="1:10">
      <c r="A35" s="4">
        <v>34</v>
      </c>
      <c r="B35" s="4" t="s">
        <v>1391</v>
      </c>
      <c r="C35" s="4" t="s">
        <v>155</v>
      </c>
      <c r="D35" s="4" t="s">
        <v>1510</v>
      </c>
      <c r="E35" s="4" t="s">
        <v>1511</v>
      </c>
      <c r="F35" s="4" t="s">
        <v>1512</v>
      </c>
      <c r="G35" s="4" t="s">
        <v>1423</v>
      </c>
      <c r="J35" s="4" t="s">
        <v>1784</v>
      </c>
    </row>
    <row r="36" spans="1:10">
      <c r="A36" s="4">
        <v>35</v>
      </c>
      <c r="B36" s="4" t="s">
        <v>1391</v>
      </c>
      <c r="C36" s="4" t="s">
        <v>155</v>
      </c>
      <c r="D36" s="4" t="s">
        <v>1513</v>
      </c>
      <c r="E36" s="4" t="s">
        <v>1514</v>
      </c>
      <c r="F36" s="4" t="s">
        <v>1515</v>
      </c>
      <c r="G36" s="4" t="s">
        <v>1509</v>
      </c>
      <c r="H36" s="4" t="s">
        <v>1516</v>
      </c>
      <c r="J36" s="4" t="s">
        <v>1784</v>
      </c>
    </row>
    <row r="37" spans="1:10">
      <c r="A37" s="4">
        <v>36</v>
      </c>
      <c r="B37" s="4" t="s">
        <v>1391</v>
      </c>
      <c r="C37" s="4" t="s">
        <v>155</v>
      </c>
      <c r="D37" s="4" t="s">
        <v>1517</v>
      </c>
      <c r="E37" s="4" t="s">
        <v>1518</v>
      </c>
      <c r="F37" s="4" t="s">
        <v>1519</v>
      </c>
      <c r="G37" s="4" t="s">
        <v>1509</v>
      </c>
      <c r="H37" s="4" t="s">
        <v>1520</v>
      </c>
      <c r="J37" s="4" t="s">
        <v>1784</v>
      </c>
    </row>
    <row r="38" spans="1:10">
      <c r="A38" s="4">
        <v>37</v>
      </c>
      <c r="B38" s="4" t="s">
        <v>1391</v>
      </c>
      <c r="C38" s="4" t="s">
        <v>155</v>
      </c>
      <c r="D38" s="4" t="s">
        <v>1521</v>
      </c>
      <c r="E38" s="4" t="s">
        <v>1522</v>
      </c>
      <c r="F38" s="4" t="s">
        <v>1523</v>
      </c>
      <c r="G38" s="4" t="s">
        <v>1463</v>
      </c>
      <c r="J38" s="4" t="s">
        <v>1784</v>
      </c>
    </row>
    <row r="39" spans="1:10">
      <c r="A39" s="4">
        <v>38</v>
      </c>
      <c r="B39" s="4" t="s">
        <v>1391</v>
      </c>
      <c r="C39" s="4" t="s">
        <v>155</v>
      </c>
      <c r="D39" s="4" t="s">
        <v>1524</v>
      </c>
      <c r="E39" s="4" t="s">
        <v>1525</v>
      </c>
      <c r="F39" s="4" t="s">
        <v>1526</v>
      </c>
      <c r="G39" s="4" t="s">
        <v>1527</v>
      </c>
      <c r="J39" s="4" t="s">
        <v>1784</v>
      </c>
    </row>
    <row r="40" spans="1:10">
      <c r="A40" s="4">
        <v>39</v>
      </c>
      <c r="B40" s="4" t="s">
        <v>1391</v>
      </c>
      <c r="C40" s="4" t="s">
        <v>155</v>
      </c>
      <c r="D40" s="4" t="s">
        <v>1528</v>
      </c>
      <c r="E40" s="4" t="s">
        <v>1529</v>
      </c>
      <c r="F40" s="4" t="s">
        <v>1530</v>
      </c>
      <c r="G40" s="4" t="s">
        <v>1509</v>
      </c>
      <c r="J40" s="4" t="s">
        <v>1784</v>
      </c>
    </row>
    <row r="41" spans="1:10">
      <c r="A41" s="4">
        <v>40</v>
      </c>
      <c r="B41" s="4" t="s">
        <v>1391</v>
      </c>
      <c r="C41" s="4" t="s">
        <v>155</v>
      </c>
      <c r="D41" s="4" t="s">
        <v>1531</v>
      </c>
      <c r="E41" s="4" t="s">
        <v>1532</v>
      </c>
      <c r="F41" s="4" t="s">
        <v>1533</v>
      </c>
      <c r="G41" s="4" t="s">
        <v>1403</v>
      </c>
      <c r="J41" s="4" t="s">
        <v>1784</v>
      </c>
    </row>
    <row r="42" spans="1:10">
      <c r="A42" s="4">
        <v>41</v>
      </c>
      <c r="B42" s="4" t="s">
        <v>1391</v>
      </c>
      <c r="C42" s="4" t="s">
        <v>155</v>
      </c>
      <c r="D42" s="4" t="s">
        <v>1534</v>
      </c>
      <c r="E42" s="4" t="s">
        <v>1535</v>
      </c>
      <c r="F42" s="4" t="s">
        <v>1536</v>
      </c>
      <c r="G42" s="4" t="s">
        <v>1537</v>
      </c>
      <c r="J42" s="4" t="s">
        <v>1784</v>
      </c>
    </row>
    <row r="43" spans="1:10">
      <c r="A43" s="4">
        <v>42</v>
      </c>
      <c r="B43" s="4" t="s">
        <v>1391</v>
      </c>
      <c r="C43" s="4" t="s">
        <v>155</v>
      </c>
      <c r="D43" s="4" t="s">
        <v>1538</v>
      </c>
      <c r="E43" s="4" t="s">
        <v>1539</v>
      </c>
      <c r="F43" s="4" t="s">
        <v>1540</v>
      </c>
      <c r="G43" s="4" t="s">
        <v>1509</v>
      </c>
      <c r="J43" s="4" t="s">
        <v>1784</v>
      </c>
    </row>
    <row r="44" spans="1:10">
      <c r="A44" s="4">
        <v>43</v>
      </c>
      <c r="B44" s="4" t="s">
        <v>1391</v>
      </c>
      <c r="C44" s="4" t="s">
        <v>155</v>
      </c>
      <c r="D44" s="4" t="s">
        <v>1541</v>
      </c>
      <c r="E44" s="4" t="s">
        <v>1542</v>
      </c>
      <c r="F44" s="4" t="s">
        <v>1543</v>
      </c>
      <c r="G44" s="4" t="s">
        <v>1509</v>
      </c>
      <c r="J44" s="4" t="s">
        <v>1784</v>
      </c>
    </row>
    <row r="45" spans="1:10">
      <c r="A45" s="4">
        <v>44</v>
      </c>
      <c r="B45" s="4" t="s">
        <v>1391</v>
      </c>
      <c r="C45" s="4" t="s">
        <v>155</v>
      </c>
      <c r="D45" s="4" t="s">
        <v>1544</v>
      </c>
      <c r="E45" s="4" t="s">
        <v>1545</v>
      </c>
      <c r="F45" s="4" t="s">
        <v>1546</v>
      </c>
      <c r="G45" s="4" t="s">
        <v>1509</v>
      </c>
      <c r="J45" s="4" t="s">
        <v>1784</v>
      </c>
    </row>
    <row r="46" spans="1:10">
      <c r="A46" s="4">
        <v>45</v>
      </c>
      <c r="B46" s="4" t="s">
        <v>1391</v>
      </c>
      <c r="C46" s="4" t="s">
        <v>155</v>
      </c>
      <c r="D46" s="4" t="s">
        <v>1547</v>
      </c>
      <c r="E46" s="4" t="s">
        <v>1548</v>
      </c>
      <c r="F46" s="4" t="s">
        <v>1549</v>
      </c>
      <c r="G46" s="4" t="s">
        <v>1509</v>
      </c>
      <c r="J46" s="4" t="s">
        <v>1784</v>
      </c>
    </row>
    <row r="47" spans="1:10">
      <c r="A47" s="4">
        <v>46</v>
      </c>
      <c r="B47" s="4" t="s">
        <v>1391</v>
      </c>
      <c r="C47" s="4" t="s">
        <v>155</v>
      </c>
      <c r="D47" s="4" t="s">
        <v>1550</v>
      </c>
      <c r="E47" s="4" t="s">
        <v>1551</v>
      </c>
      <c r="F47" s="4" t="s">
        <v>1552</v>
      </c>
      <c r="G47" s="4" t="s">
        <v>1553</v>
      </c>
      <c r="J47" s="4" t="s">
        <v>1784</v>
      </c>
    </row>
    <row r="48" spans="1:10">
      <c r="A48" s="4">
        <v>47</v>
      </c>
      <c r="B48" s="4" t="s">
        <v>1391</v>
      </c>
      <c r="C48" s="4" t="s">
        <v>155</v>
      </c>
      <c r="D48" s="4" t="s">
        <v>1554</v>
      </c>
      <c r="E48" s="4" t="s">
        <v>1555</v>
      </c>
      <c r="F48" s="4" t="s">
        <v>1556</v>
      </c>
      <c r="G48" s="4" t="s">
        <v>1557</v>
      </c>
      <c r="J48" s="4" t="s">
        <v>1784</v>
      </c>
    </row>
    <row r="49" spans="1:10">
      <c r="A49" s="4">
        <v>48</v>
      </c>
      <c r="B49" s="4" t="s">
        <v>1391</v>
      </c>
      <c r="C49" s="4" t="s">
        <v>155</v>
      </c>
      <c r="D49" s="4" t="s">
        <v>1558</v>
      </c>
      <c r="E49" s="4" t="s">
        <v>1559</v>
      </c>
      <c r="F49" s="4" t="s">
        <v>1560</v>
      </c>
      <c r="G49" s="4" t="s">
        <v>1509</v>
      </c>
      <c r="J49" s="4" t="s">
        <v>1784</v>
      </c>
    </row>
    <row r="50" spans="1:10">
      <c r="A50" s="4">
        <v>49</v>
      </c>
      <c r="B50" s="4" t="s">
        <v>1391</v>
      </c>
      <c r="C50" s="4" t="s">
        <v>155</v>
      </c>
      <c r="D50" s="4" t="s">
        <v>1561</v>
      </c>
      <c r="E50" s="4" t="s">
        <v>1562</v>
      </c>
      <c r="F50" s="4" t="s">
        <v>1563</v>
      </c>
      <c r="G50" s="4" t="s">
        <v>1537</v>
      </c>
      <c r="J50" s="4" t="s">
        <v>1784</v>
      </c>
    </row>
    <row r="51" spans="1:10">
      <c r="A51" s="4">
        <v>50</v>
      </c>
      <c r="B51" s="4" t="s">
        <v>1391</v>
      </c>
      <c r="C51" s="4" t="s">
        <v>155</v>
      </c>
      <c r="D51" s="4" t="s">
        <v>1564</v>
      </c>
      <c r="E51" s="4" t="s">
        <v>1565</v>
      </c>
      <c r="F51" s="4" t="s">
        <v>1566</v>
      </c>
      <c r="G51" s="4" t="s">
        <v>1537</v>
      </c>
      <c r="J51" s="4" t="s">
        <v>1784</v>
      </c>
    </row>
    <row r="52" spans="1:10">
      <c r="A52" s="4">
        <v>51</v>
      </c>
      <c r="B52" s="4" t="s">
        <v>1391</v>
      </c>
      <c r="C52" s="4" t="s">
        <v>155</v>
      </c>
      <c r="D52" s="4" t="s">
        <v>1567</v>
      </c>
      <c r="E52" s="4" t="s">
        <v>1568</v>
      </c>
      <c r="F52" s="4" t="s">
        <v>1569</v>
      </c>
      <c r="G52" s="4" t="s">
        <v>1527</v>
      </c>
      <c r="J52" s="4" t="s">
        <v>1784</v>
      </c>
    </row>
    <row r="53" spans="1:10">
      <c r="A53" s="4">
        <v>52</v>
      </c>
      <c r="B53" s="4" t="s">
        <v>1391</v>
      </c>
      <c r="C53" s="4" t="s">
        <v>155</v>
      </c>
      <c r="D53" s="4" t="s">
        <v>1570</v>
      </c>
      <c r="E53" s="4" t="s">
        <v>1571</v>
      </c>
      <c r="F53" s="4" t="s">
        <v>1572</v>
      </c>
      <c r="G53" s="4" t="s">
        <v>1537</v>
      </c>
      <c r="J53" s="4" t="s">
        <v>1784</v>
      </c>
    </row>
    <row r="54" spans="1:10">
      <c r="A54" s="4">
        <v>53</v>
      </c>
      <c r="B54" s="4" t="s">
        <v>1391</v>
      </c>
      <c r="C54" s="4" t="s">
        <v>155</v>
      </c>
      <c r="D54" s="4" t="s">
        <v>1573</v>
      </c>
      <c r="E54" s="4" t="s">
        <v>1574</v>
      </c>
      <c r="F54" s="4" t="s">
        <v>1575</v>
      </c>
      <c r="G54" s="4" t="s">
        <v>1537</v>
      </c>
      <c r="J54" s="4" t="s">
        <v>1784</v>
      </c>
    </row>
    <row r="55" spans="1:10">
      <c r="A55" s="4">
        <v>54</v>
      </c>
      <c r="B55" s="4" t="s">
        <v>1391</v>
      </c>
      <c r="C55" s="4" t="s">
        <v>155</v>
      </c>
      <c r="D55" s="4" t="s">
        <v>1576</v>
      </c>
      <c r="E55" s="4" t="s">
        <v>1577</v>
      </c>
      <c r="F55" s="4" t="s">
        <v>1578</v>
      </c>
      <c r="G55" s="4" t="s">
        <v>1482</v>
      </c>
      <c r="H55" s="4" t="s">
        <v>1579</v>
      </c>
      <c r="J55" s="4" t="s">
        <v>1784</v>
      </c>
    </row>
    <row r="56" spans="1:10">
      <c r="A56" s="4">
        <v>55</v>
      </c>
      <c r="B56" s="4" t="s">
        <v>1391</v>
      </c>
      <c r="C56" s="4" t="s">
        <v>155</v>
      </c>
      <c r="D56" s="4" t="s">
        <v>1580</v>
      </c>
      <c r="E56" s="4" t="s">
        <v>1581</v>
      </c>
      <c r="F56" s="4" t="s">
        <v>1582</v>
      </c>
      <c r="G56" s="4" t="s">
        <v>1509</v>
      </c>
      <c r="J56" s="4" t="s">
        <v>1784</v>
      </c>
    </row>
    <row r="57" spans="1:10">
      <c r="A57" s="4">
        <v>56</v>
      </c>
      <c r="B57" s="4" t="s">
        <v>1391</v>
      </c>
      <c r="C57" s="4" t="s">
        <v>155</v>
      </c>
      <c r="D57" s="4" t="s">
        <v>1583</v>
      </c>
      <c r="E57" s="4" t="s">
        <v>1584</v>
      </c>
      <c r="F57" s="4" t="s">
        <v>1585</v>
      </c>
      <c r="G57" s="4" t="s">
        <v>1509</v>
      </c>
      <c r="J57" s="4" t="s">
        <v>1784</v>
      </c>
    </row>
    <row r="58" spans="1:10">
      <c r="A58" s="4">
        <v>57</v>
      </c>
      <c r="B58" s="4" t="s">
        <v>1391</v>
      </c>
      <c r="C58" s="4" t="s">
        <v>155</v>
      </c>
      <c r="D58" s="4" t="s">
        <v>1586</v>
      </c>
      <c r="E58" s="4" t="s">
        <v>1587</v>
      </c>
      <c r="F58" s="4" t="s">
        <v>1588</v>
      </c>
      <c r="G58" s="4" t="s">
        <v>1509</v>
      </c>
      <c r="J58" s="4" t="s">
        <v>1784</v>
      </c>
    </row>
    <row r="59" spans="1:10">
      <c r="A59" s="4">
        <v>58</v>
      </c>
      <c r="B59" s="4" t="s">
        <v>1391</v>
      </c>
      <c r="C59" s="4" t="s">
        <v>155</v>
      </c>
      <c r="D59" s="4" t="s">
        <v>1589</v>
      </c>
      <c r="E59" s="4" t="s">
        <v>1590</v>
      </c>
      <c r="F59" s="4" t="s">
        <v>1591</v>
      </c>
      <c r="G59" s="4" t="s">
        <v>1592</v>
      </c>
      <c r="J59" s="4" t="s">
        <v>1784</v>
      </c>
    </row>
    <row r="60" spans="1:10">
      <c r="A60" s="4">
        <v>59</v>
      </c>
      <c r="B60" s="4" t="s">
        <v>1391</v>
      </c>
      <c r="C60" s="4" t="s">
        <v>155</v>
      </c>
      <c r="D60" s="4" t="s">
        <v>1593</v>
      </c>
      <c r="E60" s="4" t="s">
        <v>1594</v>
      </c>
      <c r="F60" s="4" t="s">
        <v>1595</v>
      </c>
      <c r="G60" s="4" t="s">
        <v>1596</v>
      </c>
      <c r="J60" s="4" t="s">
        <v>1784</v>
      </c>
    </row>
    <row r="61" spans="1:10">
      <c r="A61" s="4">
        <v>60</v>
      </c>
      <c r="B61" s="4" t="s">
        <v>1391</v>
      </c>
      <c r="C61" s="4" t="s">
        <v>155</v>
      </c>
      <c r="D61" s="4" t="s">
        <v>1597</v>
      </c>
      <c r="E61" s="4" t="s">
        <v>1598</v>
      </c>
      <c r="F61" s="4" t="s">
        <v>1599</v>
      </c>
      <c r="G61" s="4" t="s">
        <v>1596</v>
      </c>
      <c r="J61" s="4" t="s">
        <v>1784</v>
      </c>
    </row>
    <row r="62" spans="1:10">
      <c r="A62" s="4">
        <v>61</v>
      </c>
      <c r="B62" s="4" t="s">
        <v>1391</v>
      </c>
      <c r="C62" s="4" t="s">
        <v>155</v>
      </c>
      <c r="D62" s="4" t="s">
        <v>1600</v>
      </c>
      <c r="E62" s="4" t="s">
        <v>1601</v>
      </c>
      <c r="F62" s="4" t="s">
        <v>1602</v>
      </c>
      <c r="G62" s="4" t="s">
        <v>1423</v>
      </c>
      <c r="J62" s="4" t="s">
        <v>1784</v>
      </c>
    </row>
    <row r="63" spans="1:10">
      <c r="A63" s="4">
        <v>62</v>
      </c>
      <c r="B63" s="4" t="s">
        <v>1391</v>
      </c>
      <c r="C63" s="4" t="s">
        <v>155</v>
      </c>
      <c r="D63" s="4" t="s">
        <v>1603</v>
      </c>
      <c r="E63" s="4" t="s">
        <v>1604</v>
      </c>
      <c r="F63" s="4" t="s">
        <v>1605</v>
      </c>
      <c r="G63" s="4" t="s">
        <v>1606</v>
      </c>
      <c r="J63" s="4" t="s">
        <v>1784</v>
      </c>
    </row>
    <row r="64" spans="1:10">
      <c r="A64" s="4">
        <v>63</v>
      </c>
      <c r="B64" s="4" t="s">
        <v>1391</v>
      </c>
      <c r="C64" s="4" t="s">
        <v>155</v>
      </c>
      <c r="D64" s="4" t="s">
        <v>1607</v>
      </c>
      <c r="E64" s="4" t="s">
        <v>1608</v>
      </c>
      <c r="F64" s="4" t="s">
        <v>1609</v>
      </c>
      <c r="G64" s="4" t="s">
        <v>1537</v>
      </c>
      <c r="J64" s="4" t="s">
        <v>1784</v>
      </c>
    </row>
    <row r="65" spans="1:10">
      <c r="A65" s="4">
        <v>64</v>
      </c>
      <c r="B65" s="4" t="s">
        <v>1391</v>
      </c>
      <c r="C65" s="4" t="s">
        <v>155</v>
      </c>
      <c r="D65" s="4" t="s">
        <v>1610</v>
      </c>
      <c r="E65" s="4" t="s">
        <v>1611</v>
      </c>
      <c r="F65" s="4" t="s">
        <v>1612</v>
      </c>
      <c r="G65" s="4" t="s">
        <v>1613</v>
      </c>
      <c r="J65" s="4" t="s">
        <v>1784</v>
      </c>
    </row>
    <row r="66" spans="1:10">
      <c r="A66" s="4">
        <v>65</v>
      </c>
      <c r="B66" s="4" t="s">
        <v>1391</v>
      </c>
      <c r="C66" s="4" t="s">
        <v>155</v>
      </c>
      <c r="D66" s="4" t="s">
        <v>1614</v>
      </c>
      <c r="E66" s="4" t="s">
        <v>1615</v>
      </c>
      <c r="F66" s="4" t="s">
        <v>1616</v>
      </c>
      <c r="G66" s="4" t="s">
        <v>1509</v>
      </c>
      <c r="J66" s="4" t="s">
        <v>1784</v>
      </c>
    </row>
    <row r="67" spans="1:10">
      <c r="A67" s="4">
        <v>66</v>
      </c>
      <c r="B67" s="4" t="s">
        <v>1391</v>
      </c>
      <c r="C67" s="4" t="s">
        <v>155</v>
      </c>
      <c r="D67" s="4" t="s">
        <v>1617</v>
      </c>
      <c r="E67" s="4" t="s">
        <v>1618</v>
      </c>
      <c r="F67" s="4" t="s">
        <v>1619</v>
      </c>
      <c r="G67" s="4" t="s">
        <v>1482</v>
      </c>
      <c r="J67" s="4" t="s">
        <v>1784</v>
      </c>
    </row>
    <row r="68" spans="1:10">
      <c r="A68" s="4">
        <v>67</v>
      </c>
      <c r="B68" s="4" t="s">
        <v>1391</v>
      </c>
      <c r="C68" s="4" t="s">
        <v>155</v>
      </c>
      <c r="D68" s="4" t="s">
        <v>1620</v>
      </c>
      <c r="E68" s="4" t="s">
        <v>1621</v>
      </c>
      <c r="F68" s="4" t="s">
        <v>1622</v>
      </c>
      <c r="G68" s="4" t="s">
        <v>1463</v>
      </c>
      <c r="J68" s="4" t="s">
        <v>1784</v>
      </c>
    </row>
    <row r="69" spans="1:10">
      <c r="A69" s="4">
        <v>68</v>
      </c>
      <c r="B69" s="4" t="s">
        <v>1391</v>
      </c>
      <c r="C69" s="4" t="s">
        <v>155</v>
      </c>
      <c r="D69" s="4" t="s">
        <v>1829</v>
      </c>
      <c r="E69" s="4" t="s">
        <v>1830</v>
      </c>
      <c r="F69" s="4" t="s">
        <v>1831</v>
      </c>
      <c r="G69" s="4" t="s">
        <v>1509</v>
      </c>
      <c r="H69" s="4" t="s">
        <v>1832</v>
      </c>
      <c r="J69" s="4" t="s">
        <v>1784</v>
      </c>
    </row>
    <row r="70" spans="1:10">
      <c r="A70" s="4">
        <v>69</v>
      </c>
      <c r="B70" s="4" t="s">
        <v>1391</v>
      </c>
      <c r="C70" s="4" t="s">
        <v>155</v>
      </c>
      <c r="D70" s="4" t="s">
        <v>1623</v>
      </c>
      <c r="E70" s="4" t="s">
        <v>1624</v>
      </c>
      <c r="F70" s="4" t="s">
        <v>1625</v>
      </c>
      <c r="G70" s="4" t="s">
        <v>1509</v>
      </c>
      <c r="J70" s="4" t="s">
        <v>1784</v>
      </c>
    </row>
    <row r="71" spans="1:10">
      <c r="A71" s="4">
        <v>70</v>
      </c>
      <c r="B71" s="4" t="s">
        <v>1391</v>
      </c>
      <c r="C71" s="4" t="s">
        <v>155</v>
      </c>
      <c r="D71" s="4" t="s">
        <v>1626</v>
      </c>
      <c r="E71" s="4" t="s">
        <v>1627</v>
      </c>
      <c r="F71" s="4" t="s">
        <v>1628</v>
      </c>
      <c r="G71" s="4" t="s">
        <v>1509</v>
      </c>
      <c r="J71" s="4" t="s">
        <v>1784</v>
      </c>
    </row>
    <row r="72" spans="1:10">
      <c r="A72" s="4">
        <v>71</v>
      </c>
      <c r="B72" s="4" t="s">
        <v>1391</v>
      </c>
      <c r="C72" s="4" t="s">
        <v>155</v>
      </c>
      <c r="D72" s="4" t="s">
        <v>1629</v>
      </c>
      <c r="E72" s="4" t="s">
        <v>1630</v>
      </c>
      <c r="F72" s="4" t="s">
        <v>1631</v>
      </c>
      <c r="G72" s="4" t="s">
        <v>1509</v>
      </c>
      <c r="J72" s="4" t="s">
        <v>1784</v>
      </c>
    </row>
    <row r="73" spans="1:10">
      <c r="A73" s="4">
        <v>72</v>
      </c>
      <c r="B73" s="4" t="s">
        <v>1391</v>
      </c>
      <c r="C73" s="4" t="s">
        <v>155</v>
      </c>
      <c r="D73" s="4" t="s">
        <v>1638</v>
      </c>
      <c r="E73" s="4" t="s">
        <v>1639</v>
      </c>
      <c r="F73" s="4" t="s">
        <v>1640</v>
      </c>
      <c r="G73" s="4" t="s">
        <v>1641</v>
      </c>
      <c r="J73" s="4" t="s">
        <v>1784</v>
      </c>
    </row>
    <row r="74" spans="1:10">
      <c r="A74" s="4">
        <v>73</v>
      </c>
      <c r="B74" s="4" t="s">
        <v>1391</v>
      </c>
      <c r="C74" s="4" t="s">
        <v>155</v>
      </c>
      <c r="D74" s="4" t="s">
        <v>1642</v>
      </c>
      <c r="E74" s="4" t="s">
        <v>1643</v>
      </c>
      <c r="F74" s="4" t="s">
        <v>1644</v>
      </c>
      <c r="G74" s="4" t="s">
        <v>1645</v>
      </c>
      <c r="J74" s="4" t="s">
        <v>1784</v>
      </c>
    </row>
    <row r="75" spans="1:10">
      <c r="A75" s="4">
        <v>74</v>
      </c>
      <c r="B75" s="4" t="s">
        <v>1391</v>
      </c>
      <c r="C75" s="4" t="s">
        <v>155</v>
      </c>
      <c r="D75" s="4" t="s">
        <v>1646</v>
      </c>
      <c r="E75" s="4" t="s">
        <v>1647</v>
      </c>
      <c r="F75" s="4" t="s">
        <v>1648</v>
      </c>
      <c r="G75" s="4" t="s">
        <v>1592</v>
      </c>
      <c r="H75" s="4" t="s">
        <v>1649</v>
      </c>
      <c r="J75" s="4" t="s">
        <v>1784</v>
      </c>
    </row>
    <row r="76" spans="1:10">
      <c r="A76" s="4">
        <v>75</v>
      </c>
      <c r="B76" s="4" t="s">
        <v>1391</v>
      </c>
      <c r="C76" s="4" t="s">
        <v>155</v>
      </c>
      <c r="D76" s="4" t="s">
        <v>1650</v>
      </c>
      <c r="E76" s="4" t="s">
        <v>1651</v>
      </c>
      <c r="F76" s="4" t="s">
        <v>1652</v>
      </c>
      <c r="G76" s="4" t="s">
        <v>1653</v>
      </c>
      <c r="J76" s="4" t="s">
        <v>1784</v>
      </c>
    </row>
    <row r="77" spans="1:10">
      <c r="A77" s="4">
        <v>76</v>
      </c>
      <c r="B77" s="4" t="s">
        <v>1391</v>
      </c>
      <c r="C77" s="4" t="s">
        <v>155</v>
      </c>
      <c r="D77" s="4" t="s">
        <v>1654</v>
      </c>
      <c r="E77" s="4" t="s">
        <v>1655</v>
      </c>
      <c r="F77" s="4" t="s">
        <v>1656</v>
      </c>
      <c r="G77" s="4" t="s">
        <v>1657</v>
      </c>
      <c r="J77" s="4" t="s">
        <v>1784</v>
      </c>
    </row>
    <row r="78" spans="1:10">
      <c r="A78" s="4">
        <v>77</v>
      </c>
      <c r="B78" s="4" t="s">
        <v>1391</v>
      </c>
      <c r="C78" s="4" t="s">
        <v>155</v>
      </c>
      <c r="D78" s="4" t="s">
        <v>1658</v>
      </c>
      <c r="E78" s="4" t="s">
        <v>1659</v>
      </c>
      <c r="F78" s="4" t="s">
        <v>1660</v>
      </c>
      <c r="G78" s="4" t="s">
        <v>1509</v>
      </c>
      <c r="J78" s="4" t="s">
        <v>1784</v>
      </c>
    </row>
    <row r="79" spans="1:10">
      <c r="A79" s="4">
        <v>78</v>
      </c>
      <c r="B79" s="4" t="s">
        <v>1391</v>
      </c>
      <c r="C79" s="4" t="s">
        <v>155</v>
      </c>
      <c r="D79" s="4" t="s">
        <v>1661</v>
      </c>
      <c r="E79" s="4" t="s">
        <v>1662</v>
      </c>
      <c r="F79" s="4" t="s">
        <v>1663</v>
      </c>
      <c r="G79" s="4" t="s">
        <v>1664</v>
      </c>
      <c r="J79" s="4" t="s">
        <v>1784</v>
      </c>
    </row>
    <row r="80" spans="1:10">
      <c r="A80" s="4">
        <v>79</v>
      </c>
      <c r="B80" s="4" t="s">
        <v>1391</v>
      </c>
      <c r="C80" s="4" t="s">
        <v>155</v>
      </c>
      <c r="D80" s="4" t="s">
        <v>1665</v>
      </c>
      <c r="E80" s="4" t="s">
        <v>1666</v>
      </c>
      <c r="F80" s="4" t="s">
        <v>1667</v>
      </c>
      <c r="G80" s="4" t="s">
        <v>1592</v>
      </c>
      <c r="J80" s="4" t="s">
        <v>1784</v>
      </c>
    </row>
    <row r="81" spans="1:10">
      <c r="A81" s="4">
        <v>80</v>
      </c>
      <c r="B81" s="4" t="s">
        <v>1391</v>
      </c>
      <c r="C81" s="4" t="s">
        <v>155</v>
      </c>
      <c r="D81" s="4" t="s">
        <v>1668</v>
      </c>
      <c r="E81" s="4" t="s">
        <v>1669</v>
      </c>
      <c r="F81" s="4" t="s">
        <v>1670</v>
      </c>
      <c r="G81" s="4" t="s">
        <v>1446</v>
      </c>
      <c r="H81" s="4" t="s">
        <v>1671</v>
      </c>
      <c r="J81" s="4" t="s">
        <v>1784</v>
      </c>
    </row>
    <row r="82" spans="1:10">
      <c r="A82" s="4">
        <v>81</v>
      </c>
      <c r="B82" s="4" t="s">
        <v>1391</v>
      </c>
      <c r="C82" s="4" t="s">
        <v>155</v>
      </c>
      <c r="D82" s="4" t="s">
        <v>1672</v>
      </c>
      <c r="E82" s="4" t="s">
        <v>1673</v>
      </c>
      <c r="F82" s="4" t="s">
        <v>1674</v>
      </c>
      <c r="G82" s="4" t="s">
        <v>1427</v>
      </c>
      <c r="J82" s="4" t="s">
        <v>1784</v>
      </c>
    </row>
    <row r="83" spans="1:10">
      <c r="A83" s="4">
        <v>82</v>
      </c>
      <c r="B83" s="4" t="s">
        <v>1391</v>
      </c>
      <c r="C83" s="4" t="s">
        <v>155</v>
      </c>
      <c r="D83" s="4" t="s">
        <v>1675</v>
      </c>
      <c r="E83" s="4" t="s">
        <v>1676</v>
      </c>
      <c r="F83" s="4" t="s">
        <v>1677</v>
      </c>
      <c r="G83" s="4" t="s">
        <v>1678</v>
      </c>
      <c r="H83" s="4" t="s">
        <v>1679</v>
      </c>
      <c r="J83" s="4" t="s">
        <v>1784</v>
      </c>
    </row>
    <row r="84" spans="1:10">
      <c r="A84" s="4">
        <v>83</v>
      </c>
      <c r="B84" s="4" t="s">
        <v>1391</v>
      </c>
      <c r="C84" s="4" t="s">
        <v>155</v>
      </c>
      <c r="D84" s="4" t="s">
        <v>1680</v>
      </c>
      <c r="E84" s="4" t="s">
        <v>1681</v>
      </c>
      <c r="F84" s="4" t="s">
        <v>1682</v>
      </c>
      <c r="G84" s="4" t="s">
        <v>1395</v>
      </c>
      <c r="H84" s="4" t="s">
        <v>1683</v>
      </c>
      <c r="J84" s="4" t="s">
        <v>1784</v>
      </c>
    </row>
    <row r="85" spans="1:10">
      <c r="A85" s="4">
        <v>84</v>
      </c>
      <c r="B85" s="4" t="s">
        <v>1391</v>
      </c>
      <c r="C85" s="4" t="s">
        <v>155</v>
      </c>
      <c r="D85" s="4" t="s">
        <v>1684</v>
      </c>
      <c r="E85" s="4" t="s">
        <v>1685</v>
      </c>
      <c r="F85" s="4" t="s">
        <v>1686</v>
      </c>
      <c r="G85" s="4" t="s">
        <v>1427</v>
      </c>
      <c r="J85" s="4" t="s">
        <v>1784</v>
      </c>
    </row>
    <row r="86" spans="1:10">
      <c r="A86" s="4">
        <v>85</v>
      </c>
      <c r="B86" s="4" t="s">
        <v>1391</v>
      </c>
      <c r="C86" s="4" t="s">
        <v>155</v>
      </c>
      <c r="D86" s="4" t="s">
        <v>1687</v>
      </c>
      <c r="E86" s="4" t="s">
        <v>1688</v>
      </c>
      <c r="F86" s="4" t="s">
        <v>1689</v>
      </c>
      <c r="G86" s="4" t="s">
        <v>1657</v>
      </c>
      <c r="J86" s="4" t="s">
        <v>1784</v>
      </c>
    </row>
    <row r="87" spans="1:10">
      <c r="A87" s="4">
        <v>86</v>
      </c>
      <c r="B87" s="4" t="s">
        <v>1391</v>
      </c>
      <c r="C87" s="4" t="s">
        <v>155</v>
      </c>
      <c r="D87" s="4" t="s">
        <v>1690</v>
      </c>
      <c r="E87" s="4" t="s">
        <v>1691</v>
      </c>
      <c r="F87" s="4" t="s">
        <v>1692</v>
      </c>
      <c r="G87" s="4" t="s">
        <v>1664</v>
      </c>
      <c r="H87" s="4" t="s">
        <v>1693</v>
      </c>
      <c r="J87" s="4" t="s">
        <v>1784</v>
      </c>
    </row>
    <row r="88" spans="1:10">
      <c r="A88" s="4">
        <v>87</v>
      </c>
      <c r="B88" s="4" t="s">
        <v>1391</v>
      </c>
      <c r="C88" s="4" t="s">
        <v>155</v>
      </c>
      <c r="D88" s="4" t="s">
        <v>1694</v>
      </c>
      <c r="E88" s="4" t="s">
        <v>1695</v>
      </c>
      <c r="F88" s="4" t="s">
        <v>1696</v>
      </c>
      <c r="G88" s="4" t="s">
        <v>1664</v>
      </c>
      <c r="J88" s="4" t="s">
        <v>1784</v>
      </c>
    </row>
    <row r="89" spans="1:10">
      <c r="A89" s="4">
        <v>88</v>
      </c>
      <c r="B89" s="4" t="s">
        <v>1391</v>
      </c>
      <c r="C89" s="4" t="s">
        <v>155</v>
      </c>
      <c r="D89" s="4" t="s">
        <v>1697</v>
      </c>
      <c r="E89" s="4" t="s">
        <v>1698</v>
      </c>
      <c r="F89" s="4" t="s">
        <v>1699</v>
      </c>
      <c r="G89" s="4" t="s">
        <v>1700</v>
      </c>
      <c r="H89" s="4" t="s">
        <v>1701</v>
      </c>
      <c r="J89" s="4" t="s">
        <v>1784</v>
      </c>
    </row>
    <row r="90" spans="1:10">
      <c r="A90" s="4">
        <v>89</v>
      </c>
      <c r="B90" s="4" t="s">
        <v>1391</v>
      </c>
      <c r="C90" s="4" t="s">
        <v>155</v>
      </c>
      <c r="D90" s="4" t="s">
        <v>1702</v>
      </c>
      <c r="E90" s="4" t="s">
        <v>1703</v>
      </c>
      <c r="F90" s="4" t="s">
        <v>1704</v>
      </c>
      <c r="G90" s="4" t="s">
        <v>1705</v>
      </c>
      <c r="J90" s="4" t="s">
        <v>1784</v>
      </c>
    </row>
    <row r="91" spans="1:10">
      <c r="A91" s="4">
        <v>90</v>
      </c>
      <c r="B91" s="4" t="s">
        <v>1391</v>
      </c>
      <c r="C91" s="4" t="s">
        <v>155</v>
      </c>
      <c r="D91" s="4" t="s">
        <v>1706</v>
      </c>
      <c r="E91" s="4" t="s">
        <v>1707</v>
      </c>
      <c r="F91" s="4" t="s">
        <v>1708</v>
      </c>
      <c r="G91" s="4" t="s">
        <v>1482</v>
      </c>
      <c r="J91" s="4" t="s">
        <v>1784</v>
      </c>
    </row>
    <row r="92" spans="1:10">
      <c r="A92" s="4">
        <v>91</v>
      </c>
      <c r="B92" s="4" t="s">
        <v>1391</v>
      </c>
      <c r="C92" s="4" t="s">
        <v>155</v>
      </c>
      <c r="D92" s="4" t="s">
        <v>1709</v>
      </c>
      <c r="E92" s="4" t="s">
        <v>1710</v>
      </c>
      <c r="F92" s="4" t="s">
        <v>1711</v>
      </c>
      <c r="G92" s="4" t="s">
        <v>1403</v>
      </c>
      <c r="J92" s="4" t="s">
        <v>1784</v>
      </c>
    </row>
    <row r="93" spans="1:10">
      <c r="A93" s="4">
        <v>92</v>
      </c>
      <c r="B93" s="4" t="s">
        <v>1391</v>
      </c>
      <c r="C93" s="4" t="s">
        <v>155</v>
      </c>
      <c r="D93" s="4" t="s">
        <v>1712</v>
      </c>
      <c r="E93" s="4" t="s">
        <v>1713</v>
      </c>
      <c r="F93" s="4" t="s">
        <v>1714</v>
      </c>
      <c r="G93" s="4" t="s">
        <v>1482</v>
      </c>
      <c r="J93" s="4" t="s">
        <v>1784</v>
      </c>
    </row>
    <row r="94" spans="1:10">
      <c r="A94" s="4">
        <v>93</v>
      </c>
      <c r="B94" s="4" t="s">
        <v>1391</v>
      </c>
      <c r="C94" s="4" t="s">
        <v>155</v>
      </c>
      <c r="D94" s="4" t="s">
        <v>1715</v>
      </c>
      <c r="E94" s="4" t="s">
        <v>1716</v>
      </c>
      <c r="F94" s="4" t="s">
        <v>1717</v>
      </c>
      <c r="G94" s="4" t="s">
        <v>1592</v>
      </c>
      <c r="H94" s="4" t="s">
        <v>1718</v>
      </c>
      <c r="J94" s="4" t="s">
        <v>1784</v>
      </c>
    </row>
    <row r="95" spans="1:10">
      <c r="A95" s="4">
        <v>94</v>
      </c>
      <c r="B95" s="4" t="s">
        <v>1391</v>
      </c>
      <c r="C95" s="4" t="s">
        <v>155</v>
      </c>
      <c r="D95" s="4" t="s">
        <v>1719</v>
      </c>
      <c r="E95" s="4" t="s">
        <v>1720</v>
      </c>
      <c r="F95" s="4" t="s">
        <v>1721</v>
      </c>
      <c r="G95" s="4" t="s">
        <v>1722</v>
      </c>
      <c r="J95" s="4" t="s">
        <v>1784</v>
      </c>
    </row>
    <row r="96" spans="1:10">
      <c r="A96" s="4">
        <v>95</v>
      </c>
      <c r="B96" s="4" t="s">
        <v>1391</v>
      </c>
      <c r="C96" s="4" t="s">
        <v>155</v>
      </c>
      <c r="D96" s="4" t="s">
        <v>1723</v>
      </c>
      <c r="E96" s="4" t="s">
        <v>1720</v>
      </c>
      <c r="F96" s="4" t="s">
        <v>1724</v>
      </c>
      <c r="G96" s="4" t="s">
        <v>1537</v>
      </c>
      <c r="H96" s="4" t="s">
        <v>1725</v>
      </c>
      <c r="J96" s="4" t="s">
        <v>1784</v>
      </c>
    </row>
    <row r="97" spans="1:10">
      <c r="A97" s="4">
        <v>96</v>
      </c>
      <c r="B97" s="4" t="s">
        <v>1391</v>
      </c>
      <c r="C97" s="4" t="s">
        <v>155</v>
      </c>
      <c r="D97" s="4" t="s">
        <v>1726</v>
      </c>
      <c r="E97" s="4" t="s">
        <v>1727</v>
      </c>
      <c r="F97" s="4" t="s">
        <v>1728</v>
      </c>
      <c r="G97" s="4" t="s">
        <v>1498</v>
      </c>
      <c r="J97" s="4" t="s">
        <v>1784</v>
      </c>
    </row>
    <row r="98" spans="1:10">
      <c r="A98" s="4">
        <v>97</v>
      </c>
      <c r="B98" s="4" t="s">
        <v>1391</v>
      </c>
      <c r="C98" s="4" t="s">
        <v>155</v>
      </c>
      <c r="D98" s="4" t="s">
        <v>1729</v>
      </c>
      <c r="E98" s="4" t="s">
        <v>1730</v>
      </c>
      <c r="F98" s="4" t="s">
        <v>1731</v>
      </c>
      <c r="G98" s="4" t="s">
        <v>1427</v>
      </c>
      <c r="H98" s="4" t="s">
        <v>1483</v>
      </c>
      <c r="J98" s="4" t="s">
        <v>1784</v>
      </c>
    </row>
    <row r="99" spans="1:10">
      <c r="A99" s="4">
        <v>98</v>
      </c>
      <c r="B99" s="4" t="s">
        <v>1391</v>
      </c>
      <c r="C99" s="4" t="s">
        <v>155</v>
      </c>
      <c r="D99" s="4" t="s">
        <v>1732</v>
      </c>
      <c r="E99" s="4" t="s">
        <v>1733</v>
      </c>
      <c r="F99" s="4" t="s">
        <v>1734</v>
      </c>
      <c r="G99" s="4" t="s">
        <v>1735</v>
      </c>
      <c r="J99" s="4" t="s">
        <v>1784</v>
      </c>
    </row>
    <row r="100" spans="1:10">
      <c r="A100" s="4">
        <v>99</v>
      </c>
      <c r="B100" s="4" t="s">
        <v>1391</v>
      </c>
      <c r="C100" s="4" t="s">
        <v>155</v>
      </c>
      <c r="D100" s="4" t="s">
        <v>1736</v>
      </c>
      <c r="E100" s="4" t="s">
        <v>1737</v>
      </c>
      <c r="F100" s="4" t="s">
        <v>1738</v>
      </c>
      <c r="G100" s="4" t="s">
        <v>1664</v>
      </c>
      <c r="J100" s="4" t="s">
        <v>1784</v>
      </c>
    </row>
    <row r="101" spans="1:10">
      <c r="A101" s="4">
        <v>100</v>
      </c>
      <c r="B101" s="4" t="s">
        <v>1391</v>
      </c>
      <c r="C101" s="4" t="s">
        <v>155</v>
      </c>
      <c r="D101" s="4" t="s">
        <v>1739</v>
      </c>
      <c r="E101" s="4" t="s">
        <v>1740</v>
      </c>
      <c r="F101" s="4" t="s">
        <v>1741</v>
      </c>
      <c r="G101" s="4" t="s">
        <v>1705</v>
      </c>
      <c r="J101" s="4" t="s">
        <v>1784</v>
      </c>
    </row>
    <row r="102" spans="1:10">
      <c r="A102" s="4">
        <v>101</v>
      </c>
      <c r="B102" s="4" t="s">
        <v>1391</v>
      </c>
      <c r="C102" s="4" t="s">
        <v>155</v>
      </c>
      <c r="D102" s="4" t="s">
        <v>1742</v>
      </c>
      <c r="E102" s="4" t="s">
        <v>1743</v>
      </c>
      <c r="F102" s="4" t="s">
        <v>1744</v>
      </c>
      <c r="G102" s="4" t="s">
        <v>1678</v>
      </c>
      <c r="H102" s="4" t="s">
        <v>1483</v>
      </c>
      <c r="J102" s="4" t="s">
        <v>1784</v>
      </c>
    </row>
    <row r="103" spans="1:10">
      <c r="A103" s="4">
        <v>102</v>
      </c>
      <c r="B103" s="4" t="s">
        <v>1391</v>
      </c>
      <c r="C103" s="4" t="s">
        <v>155</v>
      </c>
      <c r="D103" s="4" t="s">
        <v>1745</v>
      </c>
      <c r="E103" s="4" t="s">
        <v>1746</v>
      </c>
      <c r="F103" s="4" t="s">
        <v>1747</v>
      </c>
      <c r="G103" s="4" t="s">
        <v>1592</v>
      </c>
      <c r="J103" s="4" t="s">
        <v>1784</v>
      </c>
    </row>
    <row r="104" spans="1:10">
      <c r="A104" s="4">
        <v>103</v>
      </c>
      <c r="B104" s="4" t="s">
        <v>1391</v>
      </c>
      <c r="C104" s="4" t="s">
        <v>155</v>
      </c>
      <c r="D104" s="4" t="s">
        <v>1748</v>
      </c>
      <c r="E104" s="4" t="s">
        <v>1749</v>
      </c>
      <c r="F104" s="4" t="s">
        <v>1750</v>
      </c>
      <c r="G104" s="4" t="s">
        <v>1657</v>
      </c>
      <c r="J104" s="4" t="s">
        <v>1784</v>
      </c>
    </row>
    <row r="105" spans="1:10">
      <c r="A105" s="4">
        <v>104</v>
      </c>
      <c r="B105" s="4" t="s">
        <v>1391</v>
      </c>
      <c r="C105" s="4" t="s">
        <v>155</v>
      </c>
      <c r="D105" s="4" t="s">
        <v>1751</v>
      </c>
      <c r="E105" s="4" t="s">
        <v>1752</v>
      </c>
      <c r="F105" s="4" t="s">
        <v>1753</v>
      </c>
      <c r="G105" s="4" t="s">
        <v>1482</v>
      </c>
      <c r="J105" s="4" t="s">
        <v>1784</v>
      </c>
    </row>
    <row r="106" spans="1:10">
      <c r="A106" s="4">
        <v>105</v>
      </c>
      <c r="B106" s="4" t="s">
        <v>1391</v>
      </c>
      <c r="C106" s="4" t="s">
        <v>155</v>
      </c>
      <c r="D106" s="4" t="s">
        <v>1833</v>
      </c>
      <c r="E106" s="4" t="s">
        <v>1834</v>
      </c>
      <c r="F106" s="4" t="s">
        <v>1835</v>
      </c>
      <c r="G106" s="4" t="s">
        <v>1427</v>
      </c>
      <c r="J106" s="4" t="s">
        <v>1784</v>
      </c>
    </row>
    <row r="107" spans="1:10">
      <c r="A107" s="4">
        <v>106</v>
      </c>
      <c r="B107" s="4" t="s">
        <v>1391</v>
      </c>
      <c r="C107" s="4" t="s">
        <v>155</v>
      </c>
      <c r="D107" s="4" t="s">
        <v>1836</v>
      </c>
      <c r="E107" s="4" t="s">
        <v>1837</v>
      </c>
      <c r="F107" s="4" t="s">
        <v>1838</v>
      </c>
      <c r="G107" s="4" t="s">
        <v>1509</v>
      </c>
      <c r="J107" s="4" t="s">
        <v>1784</v>
      </c>
    </row>
    <row r="108" spans="1:10">
      <c r="A108" s="4">
        <v>107</v>
      </c>
      <c r="B108" s="4" t="s">
        <v>1391</v>
      </c>
      <c r="C108" s="4" t="s">
        <v>155</v>
      </c>
      <c r="D108" s="4" t="s">
        <v>1754</v>
      </c>
      <c r="E108" s="4" t="s">
        <v>1755</v>
      </c>
      <c r="F108" s="4" t="s">
        <v>1756</v>
      </c>
      <c r="G108" s="4" t="s">
        <v>1664</v>
      </c>
      <c r="J108" s="4" t="s">
        <v>1784</v>
      </c>
    </row>
    <row r="109" spans="1:10">
      <c r="A109" s="4">
        <v>108</v>
      </c>
      <c r="B109" s="4" t="s">
        <v>1391</v>
      </c>
      <c r="C109" s="4" t="s">
        <v>155</v>
      </c>
      <c r="D109" s="4" t="s">
        <v>1757</v>
      </c>
      <c r="E109" s="4" t="s">
        <v>1758</v>
      </c>
      <c r="F109" s="4" t="s">
        <v>1759</v>
      </c>
      <c r="G109" s="4" t="s">
        <v>1427</v>
      </c>
      <c r="H109" s="4" t="s">
        <v>1760</v>
      </c>
      <c r="J109" s="4" t="s">
        <v>1784</v>
      </c>
    </row>
    <row r="110" spans="1:10">
      <c r="A110" s="4">
        <v>109</v>
      </c>
      <c r="B110" s="4" t="s">
        <v>1391</v>
      </c>
      <c r="C110" s="4" t="s">
        <v>155</v>
      </c>
      <c r="D110" s="4" t="s">
        <v>1632</v>
      </c>
      <c r="E110" s="4" t="s">
        <v>1839</v>
      </c>
      <c r="F110" s="4" t="s">
        <v>1633</v>
      </c>
      <c r="G110" s="4" t="s">
        <v>1634</v>
      </c>
      <c r="J110" s="4" t="s">
        <v>1784</v>
      </c>
    </row>
    <row r="111" spans="1:10">
      <c r="A111" s="4">
        <v>110</v>
      </c>
      <c r="B111" s="4" t="s">
        <v>1391</v>
      </c>
      <c r="C111" s="4" t="s">
        <v>155</v>
      </c>
      <c r="D111" s="4" t="s">
        <v>1761</v>
      </c>
      <c r="E111" s="4" t="s">
        <v>1762</v>
      </c>
      <c r="F111" s="4" t="s">
        <v>1763</v>
      </c>
      <c r="G111" s="4" t="s">
        <v>1498</v>
      </c>
      <c r="J111" s="4" t="s">
        <v>1784</v>
      </c>
    </row>
    <row r="112" spans="1:10">
      <c r="A112" s="4">
        <v>111</v>
      </c>
      <c r="B112" s="4" t="s">
        <v>1391</v>
      </c>
      <c r="C112" s="4" t="s">
        <v>155</v>
      </c>
      <c r="D112" s="4" t="s">
        <v>1764</v>
      </c>
      <c r="E112" s="4" t="s">
        <v>1765</v>
      </c>
      <c r="F112" s="4" t="s">
        <v>1766</v>
      </c>
      <c r="G112" s="4" t="s">
        <v>1664</v>
      </c>
      <c r="J112" s="4" t="s">
        <v>1784</v>
      </c>
    </row>
    <row r="113" spans="1:10">
      <c r="A113" s="4">
        <v>112</v>
      </c>
      <c r="B113" s="4" t="s">
        <v>1391</v>
      </c>
      <c r="C113" s="4" t="s">
        <v>155</v>
      </c>
      <c r="D113" s="4" t="s">
        <v>1767</v>
      </c>
      <c r="E113" s="4" t="s">
        <v>1768</v>
      </c>
      <c r="F113" s="4" t="s">
        <v>1769</v>
      </c>
      <c r="G113" s="4" t="s">
        <v>1613</v>
      </c>
      <c r="J113" s="4" t="s">
        <v>1784</v>
      </c>
    </row>
    <row r="114" spans="1:10">
      <c r="A114" s="4">
        <v>113</v>
      </c>
      <c r="B114" s="4" t="s">
        <v>1391</v>
      </c>
      <c r="C114" s="4" t="s">
        <v>155</v>
      </c>
      <c r="D114" s="4" t="s">
        <v>1770</v>
      </c>
      <c r="E114" s="4" t="s">
        <v>1771</v>
      </c>
      <c r="F114" s="4" t="s">
        <v>1772</v>
      </c>
      <c r="G114" s="4" t="s">
        <v>1700</v>
      </c>
      <c r="J114" s="4" t="s">
        <v>1784</v>
      </c>
    </row>
    <row r="115" spans="1:10">
      <c r="A115" s="4">
        <v>114</v>
      </c>
      <c r="B115" s="4" t="s">
        <v>1391</v>
      </c>
      <c r="C115" s="4" t="s">
        <v>155</v>
      </c>
      <c r="D115" s="4" t="s">
        <v>1773</v>
      </c>
      <c r="E115" s="4" t="s">
        <v>1774</v>
      </c>
      <c r="F115" s="4" t="s">
        <v>1398</v>
      </c>
      <c r="G115" s="4" t="s">
        <v>1775</v>
      </c>
      <c r="J115" s="4" t="s">
        <v>1784</v>
      </c>
    </row>
    <row r="116" spans="1:10">
      <c r="A116" s="4">
        <v>115</v>
      </c>
      <c r="B116" s="4" t="s">
        <v>1391</v>
      </c>
      <c r="C116" s="4" t="s">
        <v>155</v>
      </c>
      <c r="D116" s="4" t="s">
        <v>1776</v>
      </c>
      <c r="E116" s="4" t="s">
        <v>1777</v>
      </c>
      <c r="F116" s="4" t="s">
        <v>1778</v>
      </c>
      <c r="G116" s="4" t="s">
        <v>1779</v>
      </c>
      <c r="J116" s="4" t="s">
        <v>1784</v>
      </c>
    </row>
    <row r="117" spans="1:10">
      <c r="A117" s="4">
        <v>116</v>
      </c>
      <c r="B117" s="4" t="s">
        <v>1391</v>
      </c>
      <c r="C117" s="4" t="s">
        <v>155</v>
      </c>
      <c r="D117" s="4" t="s">
        <v>1780</v>
      </c>
      <c r="E117" s="4" t="s">
        <v>1781</v>
      </c>
      <c r="F117" s="4" t="s">
        <v>1782</v>
      </c>
      <c r="G117" s="4" t="s">
        <v>1783</v>
      </c>
      <c r="J117" s="4" t="s">
        <v>1784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8.899999999999999" customHeight="1"/>
    <row r="13" spans="1:1" ht="18.899999999999999" customHeight="1"/>
    <row r="14" spans="1:1" ht="18.899999999999999" customHeight="1"/>
    <row r="15" spans="1:1" ht="18.899999999999999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_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abSelected="1" topLeftCell="D31" zoomScaleNormal="100" workbookViewId="0">
      <selection activeCell="F41" sqref="F41:F44"/>
    </sheetView>
  </sheetViews>
  <sheetFormatPr defaultColWidth="9.125" defaultRowHeight="11.4"/>
  <cols>
    <col min="1" max="1" width="10.75" style="286" hidden="1" customWidth="1"/>
    <col min="2" max="2" width="10.75" style="90" hidden="1" customWidth="1"/>
    <col min="3" max="3" width="3.75" style="18" hidden="1" customWidth="1"/>
    <col min="4" max="4" width="1.75" style="21" customWidth="1"/>
    <col min="5" max="5" width="55.25" style="21" customWidth="1"/>
    <col min="6" max="6" width="50.75" style="21" customWidth="1"/>
    <col min="7" max="7" width="3.75" style="20" customWidth="1"/>
    <col min="8" max="8" width="9.125" style="21"/>
    <col min="9" max="9" width="9.125" style="54"/>
    <col min="10" max="10" width="30" style="21" customWidth="1"/>
    <col min="11" max="16384" width="9.125" style="21"/>
  </cols>
  <sheetData>
    <row r="1" spans="1:12" s="508" customFormat="1" ht="3" customHeight="1">
      <c r="A1" s="506"/>
      <c r="B1" s="507"/>
      <c r="F1" s="508">
        <v>27675710</v>
      </c>
      <c r="G1" s="509"/>
      <c r="I1" s="509"/>
    </row>
    <row r="2" spans="1:12" s="17" customFormat="1" ht="13.8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3.8">
      <c r="E3" s="515" t="str">
        <f>"Версия " &amp; GetVersion()</f>
        <v>Версия 1.0.1</v>
      </c>
      <c r="F3" s="584"/>
      <c r="G3" s="42"/>
      <c r="H3" s="42"/>
      <c r="I3" s="42"/>
      <c r="J3" s="42"/>
      <c r="K3" s="42"/>
      <c r="L3" s="381"/>
    </row>
    <row r="4" spans="1:12" s="493" customFormat="1" ht="5.4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7" t="s">
        <v>642</v>
      </c>
      <c r="F5" s="728"/>
      <c r="G5" s="574"/>
      <c r="J5" s="423"/>
    </row>
    <row r="6" spans="1:12" s="493" customFormat="1" ht="5.4">
      <c r="A6" s="487"/>
      <c r="B6" s="488"/>
      <c r="C6" s="489"/>
      <c r="D6" s="490"/>
      <c r="E6" s="495"/>
      <c r="F6" s="496"/>
      <c r="G6" s="497"/>
      <c r="I6" s="494"/>
    </row>
    <row r="7" spans="1:12" ht="27.6">
      <c r="D7" s="22"/>
      <c r="E7" s="23" t="s">
        <v>55</v>
      </c>
      <c r="F7" s="450" t="s">
        <v>155</v>
      </c>
      <c r="G7" s="505"/>
    </row>
    <row r="8" spans="1:12" s="493" customFormat="1" ht="5.4">
      <c r="A8" s="487"/>
      <c r="B8" s="488"/>
      <c r="C8" s="489"/>
      <c r="D8" s="490"/>
      <c r="E8" s="491"/>
      <c r="F8" s="492"/>
      <c r="G8" s="490"/>
      <c r="I8" s="494"/>
    </row>
    <row r="9" spans="1:12" ht="34.200000000000003">
      <c r="D9" s="22"/>
      <c r="E9" s="23" t="s">
        <v>481</v>
      </c>
      <c r="F9" s="469" t="s">
        <v>88</v>
      </c>
      <c r="G9" s="504"/>
    </row>
    <row r="10" spans="1:12" s="493" customFormat="1" ht="5.4">
      <c r="A10" s="498"/>
      <c r="B10" s="488"/>
      <c r="C10" s="489"/>
      <c r="D10" s="499"/>
      <c r="E10" s="495"/>
      <c r="F10" s="500"/>
      <c r="G10" s="501"/>
      <c r="I10" s="494"/>
    </row>
    <row r="11" spans="1:12" ht="27.6">
      <c r="A11" s="288"/>
      <c r="D11" s="22"/>
      <c r="E11" s="81" t="s">
        <v>479</v>
      </c>
      <c r="F11" s="697" t="s">
        <v>1381</v>
      </c>
      <c r="G11" s="502"/>
    </row>
    <row r="12" spans="1:12" ht="27.6">
      <c r="D12" s="22"/>
      <c r="E12" s="81" t="s">
        <v>480</v>
      </c>
      <c r="F12" s="697" t="s">
        <v>1382</v>
      </c>
      <c r="G12" s="504"/>
    </row>
    <row r="13" spans="1:12" s="493" customFormat="1" ht="5.4">
      <c r="A13" s="498"/>
      <c r="B13" s="488"/>
      <c r="C13" s="489"/>
      <c r="D13" s="499"/>
      <c r="E13" s="495"/>
      <c r="F13" s="500"/>
      <c r="G13" s="501"/>
      <c r="I13" s="494"/>
    </row>
    <row r="14" spans="1:12" ht="27.6">
      <c r="D14" s="22"/>
      <c r="E14" s="81" t="s">
        <v>372</v>
      </c>
      <c r="F14" s="662" t="s">
        <v>45</v>
      </c>
      <c r="G14" s="504"/>
    </row>
    <row r="15" spans="1:12" ht="27.6" hidden="1">
      <c r="D15" s="22"/>
      <c r="E15" s="81" t="s">
        <v>301</v>
      </c>
      <c r="F15" s="671" t="s">
        <v>696</v>
      </c>
      <c r="G15" s="504"/>
    </row>
    <row r="16" spans="1:12" ht="27.6" hidden="1">
      <c r="D16" s="22"/>
      <c r="E16" s="81" t="s">
        <v>634</v>
      </c>
      <c r="F16" s="672"/>
      <c r="G16" s="504"/>
    </row>
    <row r="17" spans="1:11" ht="20.399999999999999">
      <c r="D17" s="22"/>
      <c r="E17" s="23"/>
      <c r="F17" s="648" t="s">
        <v>687</v>
      </c>
      <c r="G17" s="19"/>
    </row>
    <row r="18" spans="1:11" s="617" customFormat="1" ht="4.2" hidden="1">
      <c r="A18" s="616"/>
      <c r="B18" s="616"/>
      <c r="D18" s="618"/>
      <c r="E18" s="615"/>
      <c r="F18" s="619"/>
      <c r="G18" s="618"/>
      <c r="I18" s="620"/>
    </row>
    <row r="19" spans="1:11" ht="27.6">
      <c r="D19" s="22"/>
      <c r="E19" s="81" t="s">
        <v>621</v>
      </c>
      <c r="F19" s="663" t="s">
        <v>1785</v>
      </c>
      <c r="G19" s="504"/>
    </row>
    <row r="20" spans="1:11" ht="27.6">
      <c r="D20" s="22"/>
      <c r="E20" s="81" t="s">
        <v>622</v>
      </c>
      <c r="F20" s="662" t="s">
        <v>1786</v>
      </c>
      <c r="G20" s="504"/>
    </row>
    <row r="21" spans="1:11" s="617" customFormat="1" ht="4.2" hidden="1">
      <c r="A21" s="616"/>
      <c r="B21" s="616"/>
      <c r="D21" s="618"/>
      <c r="E21" s="615"/>
      <c r="F21" s="640"/>
      <c r="G21" s="618"/>
      <c r="I21" s="620"/>
    </row>
    <row r="22" spans="1:11" s="643" customFormat="1" ht="20.399999999999999" hidden="1">
      <c r="A22" s="646"/>
      <c r="B22" s="90"/>
      <c r="C22" s="641"/>
      <c r="D22" s="644"/>
      <c r="E22" s="645"/>
      <c r="F22" s="649" t="s">
        <v>688</v>
      </c>
      <c r="G22" s="642"/>
      <c r="I22" s="54"/>
    </row>
    <row r="23" spans="1:11" s="617" customFormat="1" ht="4.2" hidden="1">
      <c r="A23" s="616"/>
      <c r="B23" s="616"/>
      <c r="D23" s="618"/>
      <c r="E23" s="615"/>
      <c r="F23" s="619"/>
      <c r="G23" s="618"/>
      <c r="I23" s="620"/>
    </row>
    <row r="24" spans="1:11" s="643" customFormat="1" ht="27.6" hidden="1">
      <c r="A24" s="646"/>
      <c r="B24" s="90"/>
      <c r="C24" s="641"/>
      <c r="D24" s="644"/>
      <c r="E24" s="650" t="s">
        <v>689</v>
      </c>
      <c r="F24" s="672"/>
      <c r="G24" s="647"/>
      <c r="I24" s="54"/>
    </row>
    <row r="25" spans="1:11" s="643" customFormat="1" ht="27.6" hidden="1">
      <c r="A25" s="646"/>
      <c r="B25" s="90"/>
      <c r="C25" s="641"/>
      <c r="D25" s="644"/>
      <c r="E25" s="650" t="s">
        <v>690</v>
      </c>
      <c r="F25" s="452"/>
      <c r="G25" s="647"/>
      <c r="I25" s="54"/>
    </row>
    <row r="26" spans="1:11" s="617" customFormat="1" ht="4.2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.6">
      <c r="D28" s="22"/>
      <c r="E28" s="81" t="s">
        <v>173</v>
      </c>
      <c r="F28" s="469" t="s">
        <v>88</v>
      </c>
      <c r="G28" s="504"/>
    </row>
    <row r="29" spans="1:11" ht="27.6">
      <c r="C29" s="26"/>
      <c r="D29" s="27"/>
      <c r="E29" s="28" t="s">
        <v>82</v>
      </c>
      <c r="F29" s="451" t="s">
        <v>1639</v>
      </c>
      <c r="G29" s="503"/>
      <c r="K29" s="21" t="s">
        <v>627</v>
      </c>
    </row>
    <row r="30" spans="1:11" ht="27.6" hidden="1">
      <c r="C30" s="26"/>
      <c r="D30" s="27"/>
      <c r="E30" s="51" t="s">
        <v>206</v>
      </c>
      <c r="F30" s="452"/>
      <c r="G30" s="503"/>
    </row>
    <row r="31" spans="1:11" ht="27.6">
      <c r="C31" s="26"/>
      <c r="D31" s="27"/>
      <c r="E31" s="28" t="s">
        <v>56</v>
      </c>
      <c r="F31" s="451" t="s">
        <v>1640</v>
      </c>
      <c r="G31" s="503"/>
    </row>
    <row r="32" spans="1:11" ht="27.6">
      <c r="C32" s="26"/>
      <c r="D32" s="27"/>
      <c r="E32" s="28" t="s">
        <v>57</v>
      </c>
      <c r="F32" s="451" t="s">
        <v>1641</v>
      </c>
      <c r="G32" s="503"/>
      <c r="H32" s="29"/>
    </row>
    <row r="33" spans="1:9" s="493" customFormat="1" ht="5.4">
      <c r="A33" s="498"/>
      <c r="B33" s="488"/>
      <c r="C33" s="489"/>
      <c r="D33" s="499"/>
      <c r="E33" s="495"/>
      <c r="F33" s="500"/>
      <c r="G33" s="501"/>
      <c r="I33" s="494"/>
    </row>
    <row r="34" spans="1:9" ht="27.6">
      <c r="A34" s="287"/>
      <c r="D34" s="24"/>
      <c r="E34" s="81" t="s">
        <v>246</v>
      </c>
      <c r="F34" s="664" t="s">
        <v>207</v>
      </c>
      <c r="G34" s="502"/>
    </row>
    <row r="35" spans="1:9" s="493" customFormat="1" ht="5.4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4.2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5.4">
      <c r="A37" s="498"/>
      <c r="B37" s="488"/>
      <c r="C37" s="489"/>
      <c r="D37" s="499"/>
      <c r="E37" s="495"/>
      <c r="F37" s="500"/>
      <c r="G37" s="501"/>
      <c r="I37" s="494"/>
    </row>
    <row r="38" spans="1:9" ht="27.6">
      <c r="A38" s="289"/>
      <c r="B38" s="92"/>
      <c r="D38" s="31"/>
      <c r="E38" s="30" t="s">
        <v>553</v>
      </c>
      <c r="F38" s="662" t="s">
        <v>1787</v>
      </c>
      <c r="G38" s="502"/>
    </row>
    <row r="39" spans="1:9" ht="27.6">
      <c r="A39" s="289"/>
      <c r="B39" s="92"/>
      <c r="D39" s="31"/>
      <c r="E39" s="40" t="s">
        <v>554</v>
      </c>
      <c r="F39" s="662" t="s">
        <v>1788</v>
      </c>
      <c r="G39" s="502"/>
    </row>
    <row r="40" spans="1:9" ht="20.399999999999999">
      <c r="D40" s="22"/>
      <c r="E40" s="23"/>
      <c r="F40" s="587" t="s">
        <v>586</v>
      </c>
      <c r="G40" s="19"/>
    </row>
    <row r="41" spans="1:9" ht="27.6">
      <c r="A41" s="289"/>
      <c r="D41" s="19"/>
      <c r="E41" s="585" t="s">
        <v>90</v>
      </c>
      <c r="F41" s="666" t="s">
        <v>1789</v>
      </c>
      <c r="G41" s="502"/>
    </row>
    <row r="42" spans="1:9" ht="27.6">
      <c r="A42" s="289"/>
      <c r="B42" s="92"/>
      <c r="D42" s="31"/>
      <c r="E42" s="585" t="s">
        <v>91</v>
      </c>
      <c r="F42" s="666" t="s">
        <v>1790</v>
      </c>
      <c r="G42" s="502"/>
    </row>
    <row r="43" spans="1:9" ht="27.6">
      <c r="A43" s="289"/>
      <c r="B43" s="92"/>
      <c r="D43" s="31"/>
      <c r="E43" s="585" t="s">
        <v>587</v>
      </c>
      <c r="F43" s="666" t="s">
        <v>1791</v>
      </c>
      <c r="G43" s="502"/>
    </row>
    <row r="44" spans="1:9" ht="27.6">
      <c r="D44" s="22"/>
      <c r="E44" s="586" t="s">
        <v>588</v>
      </c>
      <c r="F44" s="666" t="s">
        <v>1792</v>
      </c>
      <c r="G44" s="504"/>
    </row>
    <row r="45" spans="1:9" ht="20.100000000000001" customHeight="1">
      <c r="A45" s="289"/>
      <c r="D45" s="19"/>
      <c r="F45" s="205"/>
      <c r="G45" s="25"/>
    </row>
    <row r="46" spans="1:9" ht="20.399999999999999">
      <c r="A46" s="289"/>
      <c r="B46" s="92"/>
      <c r="D46" s="31"/>
      <c r="E46" s="30"/>
      <c r="F46" s="206"/>
      <c r="G46" s="25"/>
    </row>
    <row r="47" spans="1:9" ht="20.399999999999999">
      <c r="A47" s="289"/>
      <c r="B47" s="92"/>
      <c r="D47" s="31"/>
      <c r="E47" s="30"/>
      <c r="F47" s="206"/>
      <c r="G47" s="25"/>
    </row>
    <row r="48" spans="1:9" ht="20.399999999999999">
      <c r="A48" s="289"/>
      <c r="B48" s="92"/>
      <c r="D48" s="31"/>
      <c r="E48" s="40"/>
      <c r="F48" s="206"/>
      <c r="G48" s="25"/>
    </row>
    <row r="49" spans="1:9" ht="20.399999999999999">
      <c r="A49" s="289"/>
      <c r="B49" s="92"/>
      <c r="D49" s="31"/>
      <c r="E49" s="30"/>
      <c r="F49" s="206"/>
      <c r="G49" s="25"/>
    </row>
    <row r="52" spans="1:9">
      <c r="E52" s="729"/>
      <c r="F52" s="729"/>
      <c r="G52" s="729"/>
      <c r="H52" s="729"/>
      <c r="I52" s="729"/>
    </row>
  </sheetData>
  <sheetProtection algorithmName="SHA-512" hashValue="o1r9RCJDXORgZdCphCRrENPSvavStAmYELRMtj1ZTDGFFeT0BQ25oFQAkX8ltDVVCWzaS8pikWBHVmdU5vhqgw==" saltValue="8BEo0rHE3hNQuOdMa05hXw==" spinCount="100000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REESTR_MO">
    <tabColor indexed="47"/>
  </sheetPr>
  <dimension ref="A1:D344"/>
  <sheetViews>
    <sheetView showGridLines="0" zoomScaleNormal="100" workbookViewId="0"/>
  </sheetViews>
  <sheetFormatPr defaultRowHeight="11.4"/>
  <sheetData>
    <row r="1" spans="1:4">
      <c r="A1" t="s">
        <v>1376</v>
      </c>
      <c r="B1" t="s">
        <v>521</v>
      </c>
      <c r="C1" t="s">
        <v>522</v>
      </c>
      <c r="D1" t="s">
        <v>1375</v>
      </c>
    </row>
    <row r="2" spans="1:4">
      <c r="A2">
        <v>1</v>
      </c>
      <c r="B2" t="s">
        <v>697</v>
      </c>
      <c r="C2" t="s">
        <v>697</v>
      </c>
      <c r="D2" t="s">
        <v>698</v>
      </c>
    </row>
    <row r="3" spans="1:4">
      <c r="A3">
        <v>2</v>
      </c>
      <c r="B3" t="s">
        <v>697</v>
      </c>
      <c r="C3" t="s">
        <v>699</v>
      </c>
      <c r="D3" t="s">
        <v>700</v>
      </c>
    </row>
    <row r="4" spans="1:4">
      <c r="A4">
        <v>3</v>
      </c>
      <c r="B4" t="s">
        <v>697</v>
      </c>
      <c r="C4" t="s">
        <v>701</v>
      </c>
      <c r="D4" t="s">
        <v>702</v>
      </c>
    </row>
    <row r="5" spans="1:4">
      <c r="A5">
        <v>4</v>
      </c>
      <c r="B5" t="s">
        <v>697</v>
      </c>
      <c r="C5" t="s">
        <v>703</v>
      </c>
      <c r="D5" t="s">
        <v>704</v>
      </c>
    </row>
    <row r="6" spans="1:4">
      <c r="A6">
        <v>5</v>
      </c>
      <c r="B6" t="s">
        <v>697</v>
      </c>
      <c r="C6" t="s">
        <v>705</v>
      </c>
      <c r="D6" t="s">
        <v>706</v>
      </c>
    </row>
    <row r="7" spans="1:4">
      <c r="A7">
        <v>6</v>
      </c>
      <c r="B7" t="s">
        <v>697</v>
      </c>
      <c r="C7" t="s">
        <v>707</v>
      </c>
      <c r="D7" t="s">
        <v>708</v>
      </c>
    </row>
    <row r="8" spans="1:4">
      <c r="A8">
        <v>7</v>
      </c>
      <c r="B8" t="s">
        <v>709</v>
      </c>
      <c r="C8" t="s">
        <v>709</v>
      </c>
      <c r="D8" t="s">
        <v>710</v>
      </c>
    </row>
    <row r="9" spans="1:4">
      <c r="A9">
        <v>8</v>
      </c>
      <c r="B9" t="s">
        <v>709</v>
      </c>
      <c r="C9" t="s">
        <v>711</v>
      </c>
      <c r="D9" t="s">
        <v>712</v>
      </c>
    </row>
    <row r="10" spans="1:4">
      <c r="A10">
        <v>9</v>
      </c>
      <c r="B10" t="s">
        <v>709</v>
      </c>
      <c r="C10" t="s">
        <v>713</v>
      </c>
      <c r="D10" t="s">
        <v>714</v>
      </c>
    </row>
    <row r="11" spans="1:4">
      <c r="A11">
        <v>10</v>
      </c>
      <c r="B11" t="s">
        <v>709</v>
      </c>
      <c r="C11" t="s">
        <v>715</v>
      </c>
      <c r="D11" t="s">
        <v>716</v>
      </c>
    </row>
    <row r="12" spans="1:4">
      <c r="A12">
        <v>11</v>
      </c>
      <c r="B12" t="s">
        <v>709</v>
      </c>
      <c r="C12" t="s">
        <v>717</v>
      </c>
      <c r="D12" t="s">
        <v>718</v>
      </c>
    </row>
    <row r="13" spans="1:4">
      <c r="A13">
        <v>12</v>
      </c>
      <c r="B13" t="s">
        <v>709</v>
      </c>
      <c r="C13" t="s">
        <v>719</v>
      </c>
      <c r="D13" t="s">
        <v>720</v>
      </c>
    </row>
    <row r="14" spans="1:4">
      <c r="A14">
        <v>13</v>
      </c>
      <c r="B14" t="s">
        <v>709</v>
      </c>
      <c r="C14" t="s">
        <v>721</v>
      </c>
      <c r="D14" t="s">
        <v>722</v>
      </c>
    </row>
    <row r="15" spans="1:4">
      <c r="A15">
        <v>14</v>
      </c>
      <c r="B15" t="s">
        <v>709</v>
      </c>
      <c r="C15" t="s">
        <v>723</v>
      </c>
      <c r="D15" t="s">
        <v>724</v>
      </c>
    </row>
    <row r="16" spans="1:4">
      <c r="A16">
        <v>15</v>
      </c>
      <c r="B16" t="s">
        <v>709</v>
      </c>
      <c r="C16" t="s">
        <v>725</v>
      </c>
      <c r="D16" t="s">
        <v>726</v>
      </c>
    </row>
    <row r="17" spans="1:4">
      <c r="A17">
        <v>16</v>
      </c>
      <c r="B17" t="s">
        <v>709</v>
      </c>
      <c r="C17" t="s">
        <v>727</v>
      </c>
      <c r="D17" t="s">
        <v>728</v>
      </c>
    </row>
    <row r="18" spans="1:4">
      <c r="A18">
        <v>17</v>
      </c>
      <c r="B18" t="s">
        <v>709</v>
      </c>
      <c r="C18" t="s">
        <v>729</v>
      </c>
      <c r="D18" t="s">
        <v>730</v>
      </c>
    </row>
    <row r="19" spans="1:4">
      <c r="A19">
        <v>18</v>
      </c>
      <c r="B19" t="s">
        <v>709</v>
      </c>
      <c r="C19" t="s">
        <v>731</v>
      </c>
      <c r="D19" t="s">
        <v>732</v>
      </c>
    </row>
    <row r="20" spans="1:4">
      <c r="A20">
        <v>19</v>
      </c>
      <c r="B20" t="s">
        <v>709</v>
      </c>
      <c r="C20" t="s">
        <v>733</v>
      </c>
      <c r="D20" t="s">
        <v>734</v>
      </c>
    </row>
    <row r="21" spans="1:4">
      <c r="A21">
        <v>20</v>
      </c>
      <c r="B21" t="s">
        <v>735</v>
      </c>
      <c r="C21" t="s">
        <v>735</v>
      </c>
      <c r="D21" t="s">
        <v>736</v>
      </c>
    </row>
    <row r="22" spans="1:4">
      <c r="A22">
        <v>21</v>
      </c>
      <c r="B22" t="s">
        <v>735</v>
      </c>
      <c r="C22" t="s">
        <v>737</v>
      </c>
      <c r="D22" t="s">
        <v>738</v>
      </c>
    </row>
    <row r="23" spans="1:4">
      <c r="A23">
        <v>22</v>
      </c>
      <c r="B23" t="s">
        <v>735</v>
      </c>
      <c r="C23" t="s">
        <v>739</v>
      </c>
      <c r="D23" t="s">
        <v>740</v>
      </c>
    </row>
    <row r="24" spans="1:4">
      <c r="A24">
        <v>23</v>
      </c>
      <c r="B24" t="s">
        <v>735</v>
      </c>
      <c r="C24" t="s">
        <v>741</v>
      </c>
      <c r="D24" t="s">
        <v>742</v>
      </c>
    </row>
    <row r="25" spans="1:4">
      <c r="A25">
        <v>24</v>
      </c>
      <c r="B25" t="s">
        <v>735</v>
      </c>
      <c r="C25" t="s">
        <v>743</v>
      </c>
      <c r="D25" t="s">
        <v>744</v>
      </c>
    </row>
    <row r="26" spans="1:4">
      <c r="A26">
        <v>25</v>
      </c>
      <c r="B26" t="s">
        <v>735</v>
      </c>
      <c r="C26" t="s">
        <v>745</v>
      </c>
      <c r="D26" t="s">
        <v>746</v>
      </c>
    </row>
    <row r="27" spans="1:4">
      <c r="A27">
        <v>26</v>
      </c>
      <c r="B27" t="s">
        <v>747</v>
      </c>
      <c r="C27" t="s">
        <v>747</v>
      </c>
      <c r="D27" t="s">
        <v>748</v>
      </c>
    </row>
    <row r="28" spans="1:4">
      <c r="A28">
        <v>27</v>
      </c>
      <c r="B28" t="s">
        <v>747</v>
      </c>
      <c r="C28" t="s">
        <v>749</v>
      </c>
      <c r="D28" t="s">
        <v>750</v>
      </c>
    </row>
    <row r="29" spans="1:4">
      <c r="A29">
        <v>28</v>
      </c>
      <c r="B29" t="s">
        <v>747</v>
      </c>
      <c r="C29" t="s">
        <v>751</v>
      </c>
      <c r="D29" t="s">
        <v>752</v>
      </c>
    </row>
    <row r="30" spans="1:4">
      <c r="A30">
        <v>29</v>
      </c>
      <c r="B30" t="s">
        <v>747</v>
      </c>
      <c r="C30" t="s">
        <v>753</v>
      </c>
      <c r="D30" t="s">
        <v>754</v>
      </c>
    </row>
    <row r="31" spans="1:4">
      <c r="A31">
        <v>30</v>
      </c>
      <c r="B31" t="s">
        <v>747</v>
      </c>
      <c r="C31" t="s">
        <v>755</v>
      </c>
      <c r="D31" t="s">
        <v>756</v>
      </c>
    </row>
    <row r="32" spans="1:4">
      <c r="A32">
        <v>31</v>
      </c>
      <c r="B32" t="s">
        <v>747</v>
      </c>
      <c r="C32" t="s">
        <v>757</v>
      </c>
      <c r="D32" t="s">
        <v>758</v>
      </c>
    </row>
    <row r="33" spans="1:4">
      <c r="A33">
        <v>32</v>
      </c>
      <c r="B33" t="s">
        <v>747</v>
      </c>
      <c r="C33" t="s">
        <v>759</v>
      </c>
      <c r="D33" t="s">
        <v>760</v>
      </c>
    </row>
    <row r="34" spans="1:4">
      <c r="A34">
        <v>33</v>
      </c>
      <c r="B34" t="s">
        <v>747</v>
      </c>
      <c r="C34" t="s">
        <v>761</v>
      </c>
      <c r="D34" t="s">
        <v>762</v>
      </c>
    </row>
    <row r="35" spans="1:4">
      <c r="A35">
        <v>34</v>
      </c>
      <c r="B35" t="s">
        <v>747</v>
      </c>
      <c r="C35" t="s">
        <v>763</v>
      </c>
      <c r="D35" t="s">
        <v>764</v>
      </c>
    </row>
    <row r="36" spans="1:4">
      <c r="A36">
        <v>35</v>
      </c>
      <c r="B36" t="s">
        <v>765</v>
      </c>
      <c r="C36" t="s">
        <v>765</v>
      </c>
      <c r="D36" t="s">
        <v>766</v>
      </c>
    </row>
    <row r="37" spans="1:4">
      <c r="A37">
        <v>36</v>
      </c>
      <c r="B37" t="s">
        <v>765</v>
      </c>
      <c r="C37" t="s">
        <v>767</v>
      </c>
      <c r="D37" t="s">
        <v>768</v>
      </c>
    </row>
    <row r="38" spans="1:4">
      <c r="A38">
        <v>37</v>
      </c>
      <c r="B38" t="s">
        <v>765</v>
      </c>
      <c r="C38" t="s">
        <v>769</v>
      </c>
      <c r="D38" t="s">
        <v>770</v>
      </c>
    </row>
    <row r="39" spans="1:4">
      <c r="A39">
        <v>38</v>
      </c>
      <c r="B39" t="s">
        <v>765</v>
      </c>
      <c r="C39" t="s">
        <v>771</v>
      </c>
      <c r="D39" t="s">
        <v>772</v>
      </c>
    </row>
    <row r="40" spans="1:4">
      <c r="A40">
        <v>39</v>
      </c>
      <c r="B40" t="s">
        <v>765</v>
      </c>
      <c r="C40" t="s">
        <v>773</v>
      </c>
      <c r="D40" t="s">
        <v>774</v>
      </c>
    </row>
    <row r="41" spans="1:4">
      <c r="A41">
        <v>40</v>
      </c>
      <c r="B41" t="s">
        <v>765</v>
      </c>
      <c r="C41" t="s">
        <v>775</v>
      </c>
      <c r="D41" t="s">
        <v>776</v>
      </c>
    </row>
    <row r="42" spans="1:4">
      <c r="A42">
        <v>41</v>
      </c>
      <c r="B42" t="s">
        <v>765</v>
      </c>
      <c r="C42" t="s">
        <v>777</v>
      </c>
      <c r="D42" t="s">
        <v>778</v>
      </c>
    </row>
    <row r="43" spans="1:4">
      <c r="A43">
        <v>42</v>
      </c>
      <c r="B43" t="s">
        <v>765</v>
      </c>
      <c r="C43" t="s">
        <v>779</v>
      </c>
      <c r="D43" t="s">
        <v>780</v>
      </c>
    </row>
    <row r="44" spans="1:4">
      <c r="A44">
        <v>43</v>
      </c>
      <c r="B44" t="s">
        <v>765</v>
      </c>
      <c r="C44" t="s">
        <v>781</v>
      </c>
      <c r="D44" t="s">
        <v>782</v>
      </c>
    </row>
    <row r="45" spans="1:4">
      <c r="A45">
        <v>44</v>
      </c>
      <c r="B45" t="s">
        <v>765</v>
      </c>
      <c r="C45" t="s">
        <v>783</v>
      </c>
      <c r="D45" t="s">
        <v>784</v>
      </c>
    </row>
    <row r="46" spans="1:4">
      <c r="A46">
        <v>45</v>
      </c>
      <c r="B46" t="s">
        <v>785</v>
      </c>
      <c r="C46" t="s">
        <v>785</v>
      </c>
      <c r="D46" t="s">
        <v>786</v>
      </c>
    </row>
    <row r="47" spans="1:4">
      <c r="A47">
        <v>46</v>
      </c>
      <c r="B47" t="s">
        <v>785</v>
      </c>
      <c r="C47" t="s">
        <v>787</v>
      </c>
      <c r="D47" t="s">
        <v>788</v>
      </c>
    </row>
    <row r="48" spans="1:4">
      <c r="A48">
        <v>47</v>
      </c>
      <c r="B48" t="s">
        <v>785</v>
      </c>
      <c r="C48" t="s">
        <v>789</v>
      </c>
      <c r="D48" t="s">
        <v>790</v>
      </c>
    </row>
    <row r="49" spans="1:4">
      <c r="A49">
        <v>48</v>
      </c>
      <c r="B49" t="s">
        <v>785</v>
      </c>
      <c r="C49" t="s">
        <v>791</v>
      </c>
      <c r="D49" t="s">
        <v>792</v>
      </c>
    </row>
    <row r="50" spans="1:4">
      <c r="A50">
        <v>49</v>
      </c>
      <c r="B50" t="s">
        <v>785</v>
      </c>
      <c r="C50" t="s">
        <v>793</v>
      </c>
      <c r="D50" t="s">
        <v>794</v>
      </c>
    </row>
    <row r="51" spans="1:4">
      <c r="A51">
        <v>50</v>
      </c>
      <c r="B51" t="s">
        <v>785</v>
      </c>
      <c r="C51" t="s">
        <v>795</v>
      </c>
      <c r="D51" t="s">
        <v>796</v>
      </c>
    </row>
    <row r="52" spans="1:4">
      <c r="A52">
        <v>51</v>
      </c>
      <c r="B52" t="s">
        <v>785</v>
      </c>
      <c r="C52" t="s">
        <v>797</v>
      </c>
      <c r="D52" t="s">
        <v>798</v>
      </c>
    </row>
    <row r="53" spans="1:4">
      <c r="A53">
        <v>52</v>
      </c>
      <c r="B53" t="s">
        <v>785</v>
      </c>
      <c r="C53" t="s">
        <v>799</v>
      </c>
      <c r="D53" t="s">
        <v>800</v>
      </c>
    </row>
    <row r="54" spans="1:4">
      <c r="A54">
        <v>53</v>
      </c>
      <c r="B54" t="s">
        <v>785</v>
      </c>
      <c r="C54" t="s">
        <v>801</v>
      </c>
      <c r="D54" t="s">
        <v>802</v>
      </c>
    </row>
    <row r="55" spans="1:4">
      <c r="A55">
        <v>54</v>
      </c>
      <c r="B55" t="s">
        <v>785</v>
      </c>
      <c r="C55" t="s">
        <v>803</v>
      </c>
      <c r="D55" t="s">
        <v>804</v>
      </c>
    </row>
    <row r="56" spans="1:4">
      <c r="A56">
        <v>55</v>
      </c>
      <c r="B56" t="s">
        <v>785</v>
      </c>
      <c r="C56" t="s">
        <v>805</v>
      </c>
      <c r="D56" t="s">
        <v>806</v>
      </c>
    </row>
    <row r="57" spans="1:4">
      <c r="A57">
        <v>56</v>
      </c>
      <c r="B57" t="s">
        <v>785</v>
      </c>
      <c r="C57" t="s">
        <v>807</v>
      </c>
      <c r="D57" t="s">
        <v>808</v>
      </c>
    </row>
    <row r="58" spans="1:4">
      <c r="A58">
        <v>57</v>
      </c>
      <c r="B58" t="s">
        <v>785</v>
      </c>
      <c r="C58" t="s">
        <v>809</v>
      </c>
      <c r="D58" t="s">
        <v>810</v>
      </c>
    </row>
    <row r="59" spans="1:4">
      <c r="A59">
        <v>58</v>
      </c>
      <c r="B59" t="s">
        <v>785</v>
      </c>
      <c r="C59" t="s">
        <v>811</v>
      </c>
      <c r="D59" t="s">
        <v>812</v>
      </c>
    </row>
    <row r="60" spans="1:4">
      <c r="A60">
        <v>59</v>
      </c>
      <c r="B60" t="s">
        <v>813</v>
      </c>
      <c r="C60" t="s">
        <v>813</v>
      </c>
      <c r="D60" t="s">
        <v>814</v>
      </c>
    </row>
    <row r="61" spans="1:4">
      <c r="A61">
        <v>60</v>
      </c>
      <c r="B61" t="s">
        <v>813</v>
      </c>
      <c r="C61" t="s">
        <v>815</v>
      </c>
      <c r="D61" t="s">
        <v>816</v>
      </c>
    </row>
    <row r="62" spans="1:4">
      <c r="A62">
        <v>61</v>
      </c>
      <c r="B62" t="s">
        <v>813</v>
      </c>
      <c r="C62" t="s">
        <v>817</v>
      </c>
      <c r="D62" t="s">
        <v>818</v>
      </c>
    </row>
    <row r="63" spans="1:4">
      <c r="A63">
        <v>62</v>
      </c>
      <c r="B63" t="s">
        <v>813</v>
      </c>
      <c r="C63" t="s">
        <v>819</v>
      </c>
      <c r="D63" t="s">
        <v>820</v>
      </c>
    </row>
    <row r="64" spans="1:4">
      <c r="A64">
        <v>63</v>
      </c>
      <c r="B64" t="s">
        <v>813</v>
      </c>
      <c r="C64" t="s">
        <v>821</v>
      </c>
      <c r="D64" t="s">
        <v>822</v>
      </c>
    </row>
    <row r="65" spans="1:4">
      <c r="A65">
        <v>64</v>
      </c>
      <c r="B65" t="s">
        <v>813</v>
      </c>
      <c r="C65" t="s">
        <v>823</v>
      </c>
      <c r="D65" t="s">
        <v>824</v>
      </c>
    </row>
    <row r="66" spans="1:4">
      <c r="A66">
        <v>65</v>
      </c>
      <c r="B66" t="s">
        <v>813</v>
      </c>
      <c r="C66" t="s">
        <v>825</v>
      </c>
      <c r="D66" t="s">
        <v>826</v>
      </c>
    </row>
    <row r="67" spans="1:4">
      <c r="A67">
        <v>66</v>
      </c>
      <c r="B67" t="s">
        <v>813</v>
      </c>
      <c r="C67" t="s">
        <v>827</v>
      </c>
      <c r="D67" t="s">
        <v>828</v>
      </c>
    </row>
    <row r="68" spans="1:4">
      <c r="A68">
        <v>67</v>
      </c>
      <c r="B68" t="s">
        <v>813</v>
      </c>
      <c r="C68" t="s">
        <v>829</v>
      </c>
      <c r="D68" t="s">
        <v>830</v>
      </c>
    </row>
    <row r="69" spans="1:4">
      <c r="A69">
        <v>68</v>
      </c>
      <c r="B69" t="s">
        <v>813</v>
      </c>
      <c r="C69" t="s">
        <v>831</v>
      </c>
      <c r="D69" t="s">
        <v>832</v>
      </c>
    </row>
    <row r="70" spans="1:4">
      <c r="A70">
        <v>69</v>
      </c>
      <c r="B70" t="s">
        <v>813</v>
      </c>
      <c r="C70" t="s">
        <v>833</v>
      </c>
      <c r="D70" t="s">
        <v>834</v>
      </c>
    </row>
    <row r="71" spans="1:4">
      <c r="A71">
        <v>70</v>
      </c>
      <c r="B71" t="s">
        <v>813</v>
      </c>
      <c r="C71" t="s">
        <v>835</v>
      </c>
      <c r="D71" t="s">
        <v>836</v>
      </c>
    </row>
    <row r="72" spans="1:4">
      <c r="A72">
        <v>71</v>
      </c>
      <c r="B72" t="s">
        <v>813</v>
      </c>
      <c r="C72" t="s">
        <v>837</v>
      </c>
      <c r="D72" t="s">
        <v>838</v>
      </c>
    </row>
    <row r="73" spans="1:4">
      <c r="A73">
        <v>72</v>
      </c>
      <c r="B73" t="s">
        <v>813</v>
      </c>
      <c r="C73" t="s">
        <v>839</v>
      </c>
      <c r="D73" t="s">
        <v>840</v>
      </c>
    </row>
    <row r="74" spans="1:4">
      <c r="A74">
        <v>73</v>
      </c>
      <c r="B74" t="s">
        <v>813</v>
      </c>
      <c r="C74" t="s">
        <v>841</v>
      </c>
      <c r="D74" t="s">
        <v>842</v>
      </c>
    </row>
    <row r="75" spans="1:4">
      <c r="A75">
        <v>74</v>
      </c>
      <c r="B75" t="s">
        <v>813</v>
      </c>
      <c r="C75" t="s">
        <v>843</v>
      </c>
      <c r="D75" t="s">
        <v>844</v>
      </c>
    </row>
    <row r="76" spans="1:4">
      <c r="A76">
        <v>75</v>
      </c>
      <c r="B76" t="s">
        <v>845</v>
      </c>
      <c r="C76" t="s">
        <v>845</v>
      </c>
      <c r="D76" t="s">
        <v>846</v>
      </c>
    </row>
    <row r="77" spans="1:4">
      <c r="A77">
        <v>76</v>
      </c>
      <c r="B77" t="s">
        <v>845</v>
      </c>
      <c r="C77" t="s">
        <v>847</v>
      </c>
      <c r="D77" t="s">
        <v>848</v>
      </c>
    </row>
    <row r="78" spans="1:4">
      <c r="A78">
        <v>77</v>
      </c>
      <c r="B78" t="s">
        <v>845</v>
      </c>
      <c r="C78" t="s">
        <v>849</v>
      </c>
      <c r="D78" t="s">
        <v>850</v>
      </c>
    </row>
    <row r="79" spans="1:4">
      <c r="A79">
        <v>78</v>
      </c>
      <c r="B79" t="s">
        <v>845</v>
      </c>
      <c r="C79" t="s">
        <v>851</v>
      </c>
      <c r="D79" t="s">
        <v>852</v>
      </c>
    </row>
    <row r="80" spans="1:4">
      <c r="A80">
        <v>79</v>
      </c>
      <c r="B80" t="s">
        <v>845</v>
      </c>
      <c r="C80" t="s">
        <v>853</v>
      </c>
      <c r="D80" t="s">
        <v>854</v>
      </c>
    </row>
    <row r="81" spans="1:4">
      <c r="A81">
        <v>80</v>
      </c>
      <c r="B81" t="s">
        <v>845</v>
      </c>
      <c r="C81" t="s">
        <v>855</v>
      </c>
      <c r="D81" t="s">
        <v>856</v>
      </c>
    </row>
    <row r="82" spans="1:4">
      <c r="A82">
        <v>81</v>
      </c>
      <c r="B82" t="s">
        <v>845</v>
      </c>
      <c r="C82" t="s">
        <v>857</v>
      </c>
      <c r="D82" t="s">
        <v>858</v>
      </c>
    </row>
    <row r="83" spans="1:4">
      <c r="A83">
        <v>82</v>
      </c>
      <c r="B83" t="s">
        <v>845</v>
      </c>
      <c r="C83" t="s">
        <v>859</v>
      </c>
      <c r="D83" t="s">
        <v>860</v>
      </c>
    </row>
    <row r="84" spans="1:4">
      <c r="A84">
        <v>83</v>
      </c>
      <c r="B84" t="s">
        <v>861</v>
      </c>
      <c r="C84" t="s">
        <v>861</v>
      </c>
      <c r="D84" t="s">
        <v>862</v>
      </c>
    </row>
    <row r="85" spans="1:4">
      <c r="A85">
        <v>84</v>
      </c>
      <c r="B85" t="s">
        <v>861</v>
      </c>
      <c r="C85" t="s">
        <v>863</v>
      </c>
      <c r="D85" t="s">
        <v>864</v>
      </c>
    </row>
    <row r="86" spans="1:4">
      <c r="A86">
        <v>85</v>
      </c>
      <c r="B86" t="s">
        <v>861</v>
      </c>
      <c r="C86" t="s">
        <v>865</v>
      </c>
      <c r="D86" t="s">
        <v>866</v>
      </c>
    </row>
    <row r="87" spans="1:4">
      <c r="A87">
        <v>86</v>
      </c>
      <c r="B87" t="s">
        <v>861</v>
      </c>
      <c r="C87" t="s">
        <v>867</v>
      </c>
      <c r="D87" t="s">
        <v>868</v>
      </c>
    </row>
    <row r="88" spans="1:4">
      <c r="A88">
        <v>87</v>
      </c>
      <c r="B88" t="s">
        <v>861</v>
      </c>
      <c r="C88" t="s">
        <v>869</v>
      </c>
      <c r="D88" t="s">
        <v>870</v>
      </c>
    </row>
    <row r="89" spans="1:4">
      <c r="A89">
        <v>88</v>
      </c>
      <c r="B89" t="s">
        <v>861</v>
      </c>
      <c r="C89" t="s">
        <v>871</v>
      </c>
      <c r="D89" t="s">
        <v>872</v>
      </c>
    </row>
    <row r="90" spans="1:4">
      <c r="A90">
        <v>89</v>
      </c>
      <c r="B90" t="s">
        <v>861</v>
      </c>
      <c r="C90" t="s">
        <v>873</v>
      </c>
      <c r="D90" t="s">
        <v>874</v>
      </c>
    </row>
    <row r="91" spans="1:4">
      <c r="A91">
        <v>90</v>
      </c>
      <c r="B91" t="s">
        <v>861</v>
      </c>
      <c r="C91" t="s">
        <v>875</v>
      </c>
      <c r="D91" t="s">
        <v>876</v>
      </c>
    </row>
    <row r="92" spans="1:4">
      <c r="A92">
        <v>91</v>
      </c>
      <c r="B92" t="s">
        <v>861</v>
      </c>
      <c r="C92" t="s">
        <v>877</v>
      </c>
      <c r="D92" t="s">
        <v>878</v>
      </c>
    </row>
    <row r="93" spans="1:4">
      <c r="A93">
        <v>92</v>
      </c>
      <c r="B93" t="s">
        <v>879</v>
      </c>
      <c r="C93" t="s">
        <v>879</v>
      </c>
      <c r="D93" t="s">
        <v>880</v>
      </c>
    </row>
    <row r="94" spans="1:4">
      <c r="A94">
        <v>93</v>
      </c>
      <c r="B94" t="s">
        <v>879</v>
      </c>
      <c r="C94" t="s">
        <v>881</v>
      </c>
      <c r="D94" t="s">
        <v>882</v>
      </c>
    </row>
    <row r="95" spans="1:4">
      <c r="A95">
        <v>94</v>
      </c>
      <c r="B95" t="s">
        <v>879</v>
      </c>
      <c r="C95" t="s">
        <v>883</v>
      </c>
      <c r="D95" t="s">
        <v>884</v>
      </c>
    </row>
    <row r="96" spans="1:4">
      <c r="A96">
        <v>95</v>
      </c>
      <c r="B96" t="s">
        <v>879</v>
      </c>
      <c r="C96" t="s">
        <v>885</v>
      </c>
      <c r="D96" t="s">
        <v>886</v>
      </c>
    </row>
    <row r="97" spans="1:4">
      <c r="A97">
        <v>96</v>
      </c>
      <c r="B97" t="s">
        <v>879</v>
      </c>
      <c r="C97" t="s">
        <v>887</v>
      </c>
      <c r="D97" t="s">
        <v>888</v>
      </c>
    </row>
    <row r="98" spans="1:4">
      <c r="A98">
        <v>97</v>
      </c>
      <c r="B98" t="s">
        <v>879</v>
      </c>
      <c r="C98" t="s">
        <v>889</v>
      </c>
      <c r="D98" t="s">
        <v>890</v>
      </c>
    </row>
    <row r="99" spans="1:4">
      <c r="A99">
        <v>98</v>
      </c>
      <c r="B99" t="s">
        <v>879</v>
      </c>
      <c r="C99" t="s">
        <v>891</v>
      </c>
      <c r="D99" t="s">
        <v>892</v>
      </c>
    </row>
    <row r="100" spans="1:4">
      <c r="A100">
        <v>99</v>
      </c>
      <c r="B100" t="s">
        <v>893</v>
      </c>
      <c r="C100" t="s">
        <v>893</v>
      </c>
      <c r="D100" t="s">
        <v>894</v>
      </c>
    </row>
    <row r="101" spans="1:4">
      <c r="A101">
        <v>100</v>
      </c>
      <c r="B101" t="s">
        <v>893</v>
      </c>
      <c r="C101" t="s">
        <v>895</v>
      </c>
      <c r="D101" t="s">
        <v>896</v>
      </c>
    </row>
    <row r="102" spans="1:4">
      <c r="A102">
        <v>101</v>
      </c>
      <c r="B102" t="s">
        <v>893</v>
      </c>
      <c r="C102" t="s">
        <v>749</v>
      </c>
      <c r="D102" t="s">
        <v>897</v>
      </c>
    </row>
    <row r="103" spans="1:4">
      <c r="A103">
        <v>102</v>
      </c>
      <c r="B103" t="s">
        <v>893</v>
      </c>
      <c r="C103" t="s">
        <v>898</v>
      </c>
      <c r="D103" t="s">
        <v>899</v>
      </c>
    </row>
    <row r="104" spans="1:4">
      <c r="A104">
        <v>103</v>
      </c>
      <c r="B104" t="s">
        <v>893</v>
      </c>
      <c r="C104" t="s">
        <v>900</v>
      </c>
      <c r="D104" t="s">
        <v>901</v>
      </c>
    </row>
    <row r="105" spans="1:4">
      <c r="A105">
        <v>104</v>
      </c>
      <c r="B105" t="s">
        <v>893</v>
      </c>
      <c r="C105" t="s">
        <v>902</v>
      </c>
      <c r="D105" t="s">
        <v>903</v>
      </c>
    </row>
    <row r="106" spans="1:4">
      <c r="A106">
        <v>105</v>
      </c>
      <c r="B106" t="s">
        <v>893</v>
      </c>
      <c r="C106" t="s">
        <v>904</v>
      </c>
      <c r="D106" t="s">
        <v>905</v>
      </c>
    </row>
    <row r="107" spans="1:4">
      <c r="A107">
        <v>106</v>
      </c>
      <c r="B107" t="s">
        <v>893</v>
      </c>
      <c r="C107" t="s">
        <v>906</v>
      </c>
      <c r="D107" t="s">
        <v>907</v>
      </c>
    </row>
    <row r="108" spans="1:4">
      <c r="A108">
        <v>107</v>
      </c>
      <c r="B108" t="s">
        <v>893</v>
      </c>
      <c r="C108" t="s">
        <v>908</v>
      </c>
      <c r="D108" t="s">
        <v>909</v>
      </c>
    </row>
    <row r="109" spans="1:4">
      <c r="A109">
        <v>108</v>
      </c>
      <c r="B109" t="s">
        <v>893</v>
      </c>
      <c r="C109" t="s">
        <v>910</v>
      </c>
      <c r="D109" t="s">
        <v>911</v>
      </c>
    </row>
    <row r="110" spans="1:4">
      <c r="A110">
        <v>109</v>
      </c>
      <c r="B110" t="s">
        <v>893</v>
      </c>
      <c r="C110" t="s">
        <v>912</v>
      </c>
      <c r="D110" t="s">
        <v>913</v>
      </c>
    </row>
    <row r="111" spans="1:4">
      <c r="A111">
        <v>110</v>
      </c>
      <c r="B111" t="s">
        <v>893</v>
      </c>
      <c r="C111" t="s">
        <v>805</v>
      </c>
      <c r="D111" t="s">
        <v>914</v>
      </c>
    </row>
    <row r="112" spans="1:4">
      <c r="A112">
        <v>111</v>
      </c>
      <c r="B112" t="s">
        <v>893</v>
      </c>
      <c r="C112" t="s">
        <v>915</v>
      </c>
      <c r="D112" t="s">
        <v>916</v>
      </c>
    </row>
    <row r="113" spans="1:4">
      <c r="A113">
        <v>112</v>
      </c>
      <c r="B113" t="s">
        <v>893</v>
      </c>
      <c r="C113" t="s">
        <v>917</v>
      </c>
      <c r="D113" t="s">
        <v>918</v>
      </c>
    </row>
    <row r="114" spans="1:4">
      <c r="A114">
        <v>113</v>
      </c>
      <c r="B114" t="s">
        <v>893</v>
      </c>
      <c r="C114" t="s">
        <v>919</v>
      </c>
      <c r="D114" t="s">
        <v>920</v>
      </c>
    </row>
    <row r="115" spans="1:4">
      <c r="A115">
        <v>114</v>
      </c>
      <c r="B115" t="s">
        <v>921</v>
      </c>
      <c r="C115" t="s">
        <v>921</v>
      </c>
      <c r="D115" t="s">
        <v>922</v>
      </c>
    </row>
    <row r="116" spans="1:4">
      <c r="A116">
        <v>115</v>
      </c>
      <c r="B116" t="s">
        <v>921</v>
      </c>
      <c r="C116" t="s">
        <v>923</v>
      </c>
      <c r="D116" t="s">
        <v>924</v>
      </c>
    </row>
    <row r="117" spans="1:4">
      <c r="A117">
        <v>116</v>
      </c>
      <c r="B117" t="s">
        <v>921</v>
      </c>
      <c r="C117" t="s">
        <v>925</v>
      </c>
      <c r="D117" t="s">
        <v>926</v>
      </c>
    </row>
    <row r="118" spans="1:4">
      <c r="A118">
        <v>117</v>
      </c>
      <c r="B118" t="s">
        <v>921</v>
      </c>
      <c r="C118" t="s">
        <v>927</v>
      </c>
      <c r="D118" t="s">
        <v>928</v>
      </c>
    </row>
    <row r="119" spans="1:4">
      <c r="A119">
        <v>118</v>
      </c>
      <c r="B119" t="s">
        <v>921</v>
      </c>
      <c r="C119" t="s">
        <v>929</v>
      </c>
      <c r="D119" t="s">
        <v>930</v>
      </c>
    </row>
    <row r="120" spans="1:4">
      <c r="A120">
        <v>119</v>
      </c>
      <c r="B120" t="s">
        <v>921</v>
      </c>
      <c r="C120" t="s">
        <v>931</v>
      </c>
      <c r="D120" t="s">
        <v>932</v>
      </c>
    </row>
    <row r="121" spans="1:4">
      <c r="A121">
        <v>120</v>
      </c>
      <c r="B121" t="s">
        <v>921</v>
      </c>
      <c r="C121" t="s">
        <v>933</v>
      </c>
      <c r="D121" t="s">
        <v>934</v>
      </c>
    </row>
    <row r="122" spans="1:4">
      <c r="A122">
        <v>121</v>
      </c>
      <c r="B122" t="s">
        <v>921</v>
      </c>
      <c r="C122" t="s">
        <v>935</v>
      </c>
      <c r="D122" t="s">
        <v>936</v>
      </c>
    </row>
    <row r="123" spans="1:4">
      <c r="A123">
        <v>122</v>
      </c>
      <c r="B123" t="s">
        <v>921</v>
      </c>
      <c r="C123" t="s">
        <v>937</v>
      </c>
      <c r="D123" t="s">
        <v>938</v>
      </c>
    </row>
    <row r="124" spans="1:4">
      <c r="A124">
        <v>123</v>
      </c>
      <c r="B124" t="s">
        <v>921</v>
      </c>
      <c r="C124" t="s">
        <v>939</v>
      </c>
      <c r="D124" t="s">
        <v>940</v>
      </c>
    </row>
    <row r="125" spans="1:4">
      <c r="A125">
        <v>124</v>
      </c>
      <c r="B125" t="s">
        <v>921</v>
      </c>
      <c r="C125" t="s">
        <v>941</v>
      </c>
      <c r="D125" t="s">
        <v>942</v>
      </c>
    </row>
    <row r="126" spans="1:4">
      <c r="A126">
        <v>125</v>
      </c>
      <c r="B126" t="s">
        <v>921</v>
      </c>
      <c r="C126" t="s">
        <v>943</v>
      </c>
      <c r="D126" t="s">
        <v>944</v>
      </c>
    </row>
    <row r="127" spans="1:4">
      <c r="A127">
        <v>126</v>
      </c>
      <c r="B127" t="s">
        <v>921</v>
      </c>
      <c r="C127" t="s">
        <v>945</v>
      </c>
      <c r="D127" t="s">
        <v>946</v>
      </c>
    </row>
    <row r="128" spans="1:4">
      <c r="A128">
        <v>127</v>
      </c>
      <c r="B128" t="s">
        <v>947</v>
      </c>
      <c r="C128" t="s">
        <v>947</v>
      </c>
      <c r="D128" t="s">
        <v>948</v>
      </c>
    </row>
    <row r="129" spans="1:4">
      <c r="A129">
        <v>128</v>
      </c>
      <c r="B129" t="s">
        <v>947</v>
      </c>
      <c r="C129" t="s">
        <v>949</v>
      </c>
      <c r="D129" t="s">
        <v>950</v>
      </c>
    </row>
    <row r="130" spans="1:4">
      <c r="A130">
        <v>129</v>
      </c>
      <c r="B130" t="s">
        <v>947</v>
      </c>
      <c r="C130" t="s">
        <v>951</v>
      </c>
      <c r="D130" t="s">
        <v>952</v>
      </c>
    </row>
    <row r="131" spans="1:4">
      <c r="A131">
        <v>130</v>
      </c>
      <c r="B131" t="s">
        <v>947</v>
      </c>
      <c r="C131" t="s">
        <v>953</v>
      </c>
      <c r="D131" t="s">
        <v>954</v>
      </c>
    </row>
    <row r="132" spans="1:4">
      <c r="A132">
        <v>131</v>
      </c>
      <c r="B132" t="s">
        <v>947</v>
      </c>
      <c r="C132" t="s">
        <v>955</v>
      </c>
      <c r="D132" t="s">
        <v>956</v>
      </c>
    </row>
    <row r="133" spans="1:4">
      <c r="A133">
        <v>132</v>
      </c>
      <c r="B133" t="s">
        <v>947</v>
      </c>
      <c r="C133" t="s">
        <v>957</v>
      </c>
      <c r="D133" t="s">
        <v>958</v>
      </c>
    </row>
    <row r="134" spans="1:4">
      <c r="A134">
        <v>133</v>
      </c>
      <c r="B134" t="s">
        <v>947</v>
      </c>
      <c r="C134" t="s">
        <v>959</v>
      </c>
      <c r="D134" t="s">
        <v>960</v>
      </c>
    </row>
    <row r="135" spans="1:4">
      <c r="A135">
        <v>134</v>
      </c>
      <c r="B135" t="s">
        <v>961</v>
      </c>
      <c r="C135" t="s">
        <v>961</v>
      </c>
      <c r="D135" t="s">
        <v>962</v>
      </c>
    </row>
    <row r="136" spans="1:4">
      <c r="A136">
        <v>135</v>
      </c>
      <c r="B136" t="s">
        <v>961</v>
      </c>
      <c r="C136" t="s">
        <v>963</v>
      </c>
      <c r="D136" t="s">
        <v>964</v>
      </c>
    </row>
    <row r="137" spans="1:4">
      <c r="A137">
        <v>136</v>
      </c>
      <c r="B137" t="s">
        <v>961</v>
      </c>
      <c r="C137" t="s">
        <v>965</v>
      </c>
      <c r="D137" t="s">
        <v>966</v>
      </c>
    </row>
    <row r="138" spans="1:4">
      <c r="A138">
        <v>137</v>
      </c>
      <c r="B138" t="s">
        <v>961</v>
      </c>
      <c r="C138" t="s">
        <v>967</v>
      </c>
      <c r="D138" t="s">
        <v>968</v>
      </c>
    </row>
    <row r="139" spans="1:4">
      <c r="A139">
        <v>138</v>
      </c>
      <c r="B139" t="s">
        <v>961</v>
      </c>
      <c r="C139" t="s">
        <v>969</v>
      </c>
      <c r="D139" t="s">
        <v>970</v>
      </c>
    </row>
    <row r="140" spans="1:4">
      <c r="A140">
        <v>139</v>
      </c>
      <c r="B140" t="s">
        <v>961</v>
      </c>
      <c r="C140" t="s">
        <v>971</v>
      </c>
      <c r="D140" t="s">
        <v>972</v>
      </c>
    </row>
    <row r="141" spans="1:4">
      <c r="A141">
        <v>140</v>
      </c>
      <c r="B141" t="s">
        <v>961</v>
      </c>
      <c r="C141" t="s">
        <v>973</v>
      </c>
      <c r="D141" t="s">
        <v>974</v>
      </c>
    </row>
    <row r="142" spans="1:4">
      <c r="A142">
        <v>141</v>
      </c>
      <c r="B142" t="s">
        <v>961</v>
      </c>
      <c r="C142" t="s">
        <v>975</v>
      </c>
      <c r="D142" t="s">
        <v>976</v>
      </c>
    </row>
    <row r="143" spans="1:4">
      <c r="A143">
        <v>142</v>
      </c>
      <c r="B143" t="s">
        <v>961</v>
      </c>
      <c r="C143" t="s">
        <v>977</v>
      </c>
      <c r="D143" t="s">
        <v>978</v>
      </c>
    </row>
    <row r="144" spans="1:4">
      <c r="A144">
        <v>143</v>
      </c>
      <c r="B144" t="s">
        <v>961</v>
      </c>
      <c r="C144" t="s">
        <v>979</v>
      </c>
      <c r="D144" t="s">
        <v>980</v>
      </c>
    </row>
    <row r="145" spans="1:4">
      <c r="A145">
        <v>144</v>
      </c>
      <c r="B145" t="s">
        <v>961</v>
      </c>
      <c r="C145" t="s">
        <v>981</v>
      </c>
      <c r="D145" t="s">
        <v>982</v>
      </c>
    </row>
    <row r="146" spans="1:4">
      <c r="A146">
        <v>145</v>
      </c>
      <c r="B146" t="s">
        <v>961</v>
      </c>
      <c r="C146" t="s">
        <v>983</v>
      </c>
      <c r="D146" t="s">
        <v>984</v>
      </c>
    </row>
    <row r="147" spans="1:4">
      <c r="A147">
        <v>146</v>
      </c>
      <c r="B147" t="s">
        <v>961</v>
      </c>
      <c r="C147" t="s">
        <v>985</v>
      </c>
      <c r="D147" t="s">
        <v>986</v>
      </c>
    </row>
    <row r="148" spans="1:4">
      <c r="A148">
        <v>147</v>
      </c>
      <c r="B148" t="s">
        <v>961</v>
      </c>
      <c r="C148" t="s">
        <v>987</v>
      </c>
      <c r="D148" t="s">
        <v>988</v>
      </c>
    </row>
    <row r="149" spans="1:4">
      <c r="A149">
        <v>148</v>
      </c>
      <c r="B149" t="s">
        <v>989</v>
      </c>
      <c r="C149" t="s">
        <v>989</v>
      </c>
      <c r="D149" t="s">
        <v>990</v>
      </c>
    </row>
    <row r="150" spans="1:4">
      <c r="A150">
        <v>149</v>
      </c>
      <c r="B150" t="s">
        <v>989</v>
      </c>
      <c r="C150" t="s">
        <v>991</v>
      </c>
      <c r="D150" t="s">
        <v>992</v>
      </c>
    </row>
    <row r="151" spans="1:4">
      <c r="A151">
        <v>150</v>
      </c>
      <c r="B151" t="s">
        <v>989</v>
      </c>
      <c r="C151" t="s">
        <v>993</v>
      </c>
      <c r="D151" t="s">
        <v>994</v>
      </c>
    </row>
    <row r="152" spans="1:4">
      <c r="A152">
        <v>151</v>
      </c>
      <c r="B152" t="s">
        <v>989</v>
      </c>
      <c r="C152" t="s">
        <v>995</v>
      </c>
      <c r="D152" t="s">
        <v>996</v>
      </c>
    </row>
    <row r="153" spans="1:4">
      <c r="A153">
        <v>152</v>
      </c>
      <c r="B153" t="s">
        <v>989</v>
      </c>
      <c r="C153" t="s">
        <v>997</v>
      </c>
      <c r="D153" t="s">
        <v>998</v>
      </c>
    </row>
    <row r="154" spans="1:4">
      <c r="A154">
        <v>153</v>
      </c>
      <c r="B154" t="s">
        <v>989</v>
      </c>
      <c r="C154" t="s">
        <v>999</v>
      </c>
      <c r="D154" t="s">
        <v>1000</v>
      </c>
    </row>
    <row r="155" spans="1:4">
      <c r="A155">
        <v>154</v>
      </c>
      <c r="B155" t="s">
        <v>989</v>
      </c>
      <c r="C155" t="s">
        <v>1001</v>
      </c>
      <c r="D155" t="s">
        <v>1002</v>
      </c>
    </row>
    <row r="156" spans="1:4">
      <c r="A156">
        <v>155</v>
      </c>
      <c r="B156" t="s">
        <v>989</v>
      </c>
      <c r="C156" t="s">
        <v>1003</v>
      </c>
      <c r="D156" t="s">
        <v>1004</v>
      </c>
    </row>
    <row r="157" spans="1:4">
      <c r="A157">
        <v>156</v>
      </c>
      <c r="B157" t="s">
        <v>989</v>
      </c>
      <c r="C157" t="s">
        <v>1005</v>
      </c>
      <c r="D157" t="s">
        <v>1006</v>
      </c>
    </row>
    <row r="158" spans="1:4">
      <c r="A158">
        <v>157</v>
      </c>
      <c r="B158" t="s">
        <v>989</v>
      </c>
      <c r="C158" t="s">
        <v>1007</v>
      </c>
      <c r="D158" t="s">
        <v>1008</v>
      </c>
    </row>
    <row r="159" spans="1:4">
      <c r="A159">
        <v>158</v>
      </c>
      <c r="B159" t="s">
        <v>989</v>
      </c>
      <c r="C159" t="s">
        <v>1009</v>
      </c>
      <c r="D159" t="s">
        <v>1010</v>
      </c>
    </row>
    <row r="160" spans="1:4">
      <c r="A160">
        <v>159</v>
      </c>
      <c r="B160" t="s">
        <v>989</v>
      </c>
      <c r="C160" t="s">
        <v>1011</v>
      </c>
      <c r="D160" t="s">
        <v>1012</v>
      </c>
    </row>
    <row r="161" spans="1:4">
      <c r="A161">
        <v>160</v>
      </c>
      <c r="B161" t="s">
        <v>989</v>
      </c>
      <c r="C161" t="s">
        <v>1013</v>
      </c>
      <c r="D161" t="s">
        <v>1014</v>
      </c>
    </row>
    <row r="162" spans="1:4">
      <c r="A162">
        <v>161</v>
      </c>
      <c r="B162" t="s">
        <v>1015</v>
      </c>
      <c r="C162" t="s">
        <v>1015</v>
      </c>
      <c r="D162" t="s">
        <v>1016</v>
      </c>
    </row>
    <row r="163" spans="1:4">
      <c r="A163">
        <v>162</v>
      </c>
      <c r="B163" t="s">
        <v>1015</v>
      </c>
      <c r="C163" t="s">
        <v>1017</v>
      </c>
      <c r="D163" t="s">
        <v>1018</v>
      </c>
    </row>
    <row r="164" spans="1:4">
      <c r="A164">
        <v>163</v>
      </c>
      <c r="B164" t="s">
        <v>1015</v>
      </c>
      <c r="C164" t="s">
        <v>1019</v>
      </c>
      <c r="D164" t="s">
        <v>1020</v>
      </c>
    </row>
    <row r="165" spans="1:4">
      <c r="A165">
        <v>164</v>
      </c>
      <c r="B165" t="s">
        <v>1015</v>
      </c>
      <c r="C165" t="s">
        <v>1021</v>
      </c>
      <c r="D165" t="s">
        <v>1022</v>
      </c>
    </row>
    <row r="166" spans="1:4">
      <c r="A166">
        <v>165</v>
      </c>
      <c r="B166" t="s">
        <v>1015</v>
      </c>
      <c r="C166" t="s">
        <v>1023</v>
      </c>
      <c r="D166" t="s">
        <v>1024</v>
      </c>
    </row>
    <row r="167" spans="1:4">
      <c r="A167">
        <v>166</v>
      </c>
      <c r="B167" t="s">
        <v>1015</v>
      </c>
      <c r="C167" t="s">
        <v>1025</v>
      </c>
      <c r="D167" t="s">
        <v>1026</v>
      </c>
    </row>
    <row r="168" spans="1:4">
      <c r="A168">
        <v>167</v>
      </c>
      <c r="B168" t="s">
        <v>1015</v>
      </c>
      <c r="C168" t="s">
        <v>1027</v>
      </c>
      <c r="D168" t="s">
        <v>1028</v>
      </c>
    </row>
    <row r="169" spans="1:4">
      <c r="A169">
        <v>168</v>
      </c>
      <c r="B169" t="s">
        <v>1015</v>
      </c>
      <c r="C169" t="s">
        <v>1029</v>
      </c>
      <c r="D169" t="s">
        <v>1030</v>
      </c>
    </row>
    <row r="170" spans="1:4">
      <c r="A170">
        <v>169</v>
      </c>
      <c r="B170" t="s">
        <v>1015</v>
      </c>
      <c r="C170" t="s">
        <v>1031</v>
      </c>
      <c r="D170" t="s">
        <v>1032</v>
      </c>
    </row>
    <row r="171" spans="1:4">
      <c r="A171">
        <v>170</v>
      </c>
      <c r="B171" t="s">
        <v>1015</v>
      </c>
      <c r="C171" t="s">
        <v>1033</v>
      </c>
      <c r="D171" t="s">
        <v>1034</v>
      </c>
    </row>
    <row r="172" spans="1:4">
      <c r="A172">
        <v>171</v>
      </c>
      <c r="B172" t="s">
        <v>1015</v>
      </c>
      <c r="C172" t="s">
        <v>1035</v>
      </c>
      <c r="D172" t="s">
        <v>1036</v>
      </c>
    </row>
    <row r="173" spans="1:4">
      <c r="A173">
        <v>172</v>
      </c>
      <c r="B173" t="s">
        <v>1015</v>
      </c>
      <c r="C173" t="s">
        <v>1037</v>
      </c>
      <c r="D173" t="s">
        <v>1038</v>
      </c>
    </row>
    <row r="174" spans="1:4">
      <c r="A174">
        <v>173</v>
      </c>
      <c r="B174" t="s">
        <v>1015</v>
      </c>
      <c r="C174" t="s">
        <v>1039</v>
      </c>
      <c r="D174" t="s">
        <v>1040</v>
      </c>
    </row>
    <row r="175" spans="1:4">
      <c r="A175">
        <v>174</v>
      </c>
      <c r="B175" t="s">
        <v>1015</v>
      </c>
      <c r="C175" t="s">
        <v>1041</v>
      </c>
      <c r="D175" t="s">
        <v>1042</v>
      </c>
    </row>
    <row r="176" spans="1:4">
      <c r="A176">
        <v>175</v>
      </c>
      <c r="B176" t="s">
        <v>1043</v>
      </c>
      <c r="C176" t="s">
        <v>1043</v>
      </c>
      <c r="D176" t="s">
        <v>1044</v>
      </c>
    </row>
    <row r="177" spans="1:4">
      <c r="A177">
        <v>176</v>
      </c>
      <c r="B177" t="s">
        <v>1043</v>
      </c>
      <c r="C177" t="s">
        <v>1045</v>
      </c>
      <c r="D177" t="s">
        <v>1046</v>
      </c>
    </row>
    <row r="178" spans="1:4">
      <c r="A178">
        <v>177</v>
      </c>
      <c r="B178" t="s">
        <v>1043</v>
      </c>
      <c r="C178" t="s">
        <v>1047</v>
      </c>
      <c r="D178" t="s">
        <v>1048</v>
      </c>
    </row>
    <row r="179" spans="1:4">
      <c r="A179">
        <v>178</v>
      </c>
      <c r="B179" t="s">
        <v>1043</v>
      </c>
      <c r="C179" t="s">
        <v>927</v>
      </c>
      <c r="D179" t="s">
        <v>1049</v>
      </c>
    </row>
    <row r="180" spans="1:4">
      <c r="A180">
        <v>179</v>
      </c>
      <c r="B180" t="s">
        <v>1043</v>
      </c>
      <c r="C180" t="s">
        <v>1050</v>
      </c>
      <c r="D180" t="s">
        <v>1051</v>
      </c>
    </row>
    <row r="181" spans="1:4">
      <c r="A181">
        <v>180</v>
      </c>
      <c r="B181" t="s">
        <v>1043</v>
      </c>
      <c r="C181" t="s">
        <v>1052</v>
      </c>
      <c r="D181" t="s">
        <v>1053</v>
      </c>
    </row>
    <row r="182" spans="1:4">
      <c r="A182">
        <v>181</v>
      </c>
      <c r="B182" t="s">
        <v>1043</v>
      </c>
      <c r="C182" t="s">
        <v>1054</v>
      </c>
      <c r="D182" t="s">
        <v>1055</v>
      </c>
    </row>
    <row r="183" spans="1:4">
      <c r="A183">
        <v>182</v>
      </c>
      <c r="B183" t="s">
        <v>1043</v>
      </c>
      <c r="C183" t="s">
        <v>1056</v>
      </c>
      <c r="D183" t="s">
        <v>1057</v>
      </c>
    </row>
    <row r="184" spans="1:4">
      <c r="A184">
        <v>183</v>
      </c>
      <c r="B184" t="s">
        <v>1043</v>
      </c>
      <c r="C184" t="s">
        <v>1058</v>
      </c>
      <c r="D184" t="s">
        <v>1059</v>
      </c>
    </row>
    <row r="185" spans="1:4">
      <c r="A185">
        <v>184</v>
      </c>
      <c r="B185" t="s">
        <v>1043</v>
      </c>
      <c r="C185" t="s">
        <v>1060</v>
      </c>
      <c r="D185" t="s">
        <v>1061</v>
      </c>
    </row>
    <row r="186" spans="1:4">
      <c r="A186">
        <v>185</v>
      </c>
      <c r="B186" t="s">
        <v>1062</v>
      </c>
      <c r="C186" t="s">
        <v>1062</v>
      </c>
      <c r="D186" t="s">
        <v>1063</v>
      </c>
    </row>
    <row r="187" spans="1:4">
      <c r="A187">
        <v>186</v>
      </c>
      <c r="B187" t="s">
        <v>1062</v>
      </c>
      <c r="C187" t="s">
        <v>1064</v>
      </c>
      <c r="D187" t="s">
        <v>1065</v>
      </c>
    </row>
    <row r="188" spans="1:4">
      <c r="A188">
        <v>187</v>
      </c>
      <c r="B188" t="s">
        <v>1062</v>
      </c>
      <c r="C188" t="s">
        <v>1066</v>
      </c>
      <c r="D188" t="s">
        <v>1067</v>
      </c>
    </row>
    <row r="189" spans="1:4">
      <c r="A189">
        <v>188</v>
      </c>
      <c r="B189" t="s">
        <v>1062</v>
      </c>
      <c r="C189" t="s">
        <v>1068</v>
      </c>
      <c r="D189" t="s">
        <v>1069</v>
      </c>
    </row>
    <row r="190" spans="1:4">
      <c r="A190">
        <v>189</v>
      </c>
      <c r="B190" t="s">
        <v>1062</v>
      </c>
      <c r="C190" t="s">
        <v>1070</v>
      </c>
      <c r="D190" t="s">
        <v>1071</v>
      </c>
    </row>
    <row r="191" spans="1:4">
      <c r="A191">
        <v>190</v>
      </c>
      <c r="B191" t="s">
        <v>1062</v>
      </c>
      <c r="C191" t="s">
        <v>1072</v>
      </c>
      <c r="D191" t="s">
        <v>1073</v>
      </c>
    </row>
    <row r="192" spans="1:4">
      <c r="A192">
        <v>191</v>
      </c>
      <c r="B192" t="s">
        <v>1062</v>
      </c>
      <c r="C192" t="s">
        <v>1074</v>
      </c>
      <c r="D192" t="s">
        <v>1075</v>
      </c>
    </row>
    <row r="193" spans="1:4">
      <c r="A193">
        <v>192</v>
      </c>
      <c r="B193" t="s">
        <v>1062</v>
      </c>
      <c r="C193" t="s">
        <v>1076</v>
      </c>
      <c r="D193" t="s">
        <v>1077</v>
      </c>
    </row>
    <row r="194" spans="1:4">
      <c r="A194">
        <v>193</v>
      </c>
      <c r="B194" t="s">
        <v>1062</v>
      </c>
      <c r="C194" t="s">
        <v>1078</v>
      </c>
      <c r="D194" t="s">
        <v>1079</v>
      </c>
    </row>
    <row r="195" spans="1:4">
      <c r="A195">
        <v>194</v>
      </c>
      <c r="B195" t="s">
        <v>1080</v>
      </c>
      <c r="C195" t="s">
        <v>1080</v>
      </c>
      <c r="D195" t="s">
        <v>1081</v>
      </c>
    </row>
    <row r="196" spans="1:4">
      <c r="A196">
        <v>195</v>
      </c>
      <c r="B196" t="s">
        <v>1080</v>
      </c>
      <c r="C196" t="s">
        <v>1082</v>
      </c>
      <c r="D196" t="s">
        <v>1083</v>
      </c>
    </row>
    <row r="197" spans="1:4">
      <c r="A197">
        <v>196</v>
      </c>
      <c r="B197" t="s">
        <v>1080</v>
      </c>
      <c r="C197" t="s">
        <v>1084</v>
      </c>
      <c r="D197" t="s">
        <v>1085</v>
      </c>
    </row>
    <row r="198" spans="1:4">
      <c r="A198">
        <v>197</v>
      </c>
      <c r="B198" t="s">
        <v>1080</v>
      </c>
      <c r="C198" t="s">
        <v>1086</v>
      </c>
      <c r="D198" t="s">
        <v>1087</v>
      </c>
    </row>
    <row r="199" spans="1:4">
      <c r="A199">
        <v>198</v>
      </c>
      <c r="B199" t="s">
        <v>1080</v>
      </c>
      <c r="C199" t="s">
        <v>1088</v>
      </c>
      <c r="D199" t="s">
        <v>1089</v>
      </c>
    </row>
    <row r="200" spans="1:4">
      <c r="A200">
        <v>199</v>
      </c>
      <c r="B200" t="s">
        <v>1080</v>
      </c>
      <c r="C200" t="s">
        <v>1090</v>
      </c>
      <c r="D200" t="s">
        <v>1091</v>
      </c>
    </row>
    <row r="201" spans="1:4">
      <c r="A201">
        <v>200</v>
      </c>
      <c r="B201" t="s">
        <v>1080</v>
      </c>
      <c r="C201" t="s">
        <v>1092</v>
      </c>
      <c r="D201" t="s">
        <v>1093</v>
      </c>
    </row>
    <row r="202" spans="1:4">
      <c r="A202">
        <v>201</v>
      </c>
      <c r="B202" t="s">
        <v>1080</v>
      </c>
      <c r="C202" t="s">
        <v>1094</v>
      </c>
      <c r="D202" t="s">
        <v>1095</v>
      </c>
    </row>
    <row r="203" spans="1:4">
      <c r="A203">
        <v>202</v>
      </c>
      <c r="B203" t="s">
        <v>1080</v>
      </c>
      <c r="C203" t="s">
        <v>1096</v>
      </c>
      <c r="D203" t="s">
        <v>1097</v>
      </c>
    </row>
    <row r="204" spans="1:4">
      <c r="A204">
        <v>203</v>
      </c>
      <c r="B204" t="s">
        <v>1080</v>
      </c>
      <c r="C204" t="s">
        <v>1098</v>
      </c>
      <c r="D204" t="s">
        <v>1099</v>
      </c>
    </row>
    <row r="205" spans="1:4">
      <c r="A205">
        <v>204</v>
      </c>
      <c r="B205" t="s">
        <v>1080</v>
      </c>
      <c r="C205" t="s">
        <v>1100</v>
      </c>
      <c r="D205" t="s">
        <v>1101</v>
      </c>
    </row>
    <row r="206" spans="1:4">
      <c r="A206">
        <v>205</v>
      </c>
      <c r="B206" t="s">
        <v>1080</v>
      </c>
      <c r="C206" t="s">
        <v>1102</v>
      </c>
      <c r="D206" t="s">
        <v>1103</v>
      </c>
    </row>
    <row r="207" spans="1:4">
      <c r="A207">
        <v>206</v>
      </c>
      <c r="B207" t="s">
        <v>1080</v>
      </c>
      <c r="C207" t="s">
        <v>1104</v>
      </c>
      <c r="D207" t="s">
        <v>1105</v>
      </c>
    </row>
    <row r="208" spans="1:4">
      <c r="A208">
        <v>207</v>
      </c>
      <c r="B208" t="s">
        <v>1080</v>
      </c>
      <c r="C208" t="s">
        <v>1106</v>
      </c>
      <c r="D208" t="s">
        <v>1107</v>
      </c>
    </row>
    <row r="209" spans="1:4">
      <c r="A209">
        <v>208</v>
      </c>
      <c r="B209" t="s">
        <v>1080</v>
      </c>
      <c r="C209" t="s">
        <v>1108</v>
      </c>
      <c r="D209" t="s">
        <v>1109</v>
      </c>
    </row>
    <row r="210" spans="1:4">
      <c r="A210">
        <v>209</v>
      </c>
      <c r="B210" t="s">
        <v>1080</v>
      </c>
      <c r="C210" t="s">
        <v>1110</v>
      </c>
      <c r="D210" t="s">
        <v>1111</v>
      </c>
    </row>
    <row r="211" spans="1:4">
      <c r="A211">
        <v>210</v>
      </c>
      <c r="B211" t="s">
        <v>1112</v>
      </c>
      <c r="C211" t="s">
        <v>1112</v>
      </c>
      <c r="D211" t="s">
        <v>1113</v>
      </c>
    </row>
    <row r="212" spans="1:4">
      <c r="A212">
        <v>211</v>
      </c>
      <c r="B212" t="s">
        <v>1112</v>
      </c>
      <c r="C212" t="s">
        <v>1114</v>
      </c>
      <c r="D212" t="s">
        <v>1115</v>
      </c>
    </row>
    <row r="213" spans="1:4">
      <c r="A213">
        <v>212</v>
      </c>
      <c r="B213" t="s">
        <v>1112</v>
      </c>
      <c r="C213" t="s">
        <v>1116</v>
      </c>
      <c r="D213" t="s">
        <v>1117</v>
      </c>
    </row>
    <row r="214" spans="1:4">
      <c r="A214">
        <v>213</v>
      </c>
      <c r="B214" t="s">
        <v>1112</v>
      </c>
      <c r="C214" t="s">
        <v>1118</v>
      </c>
      <c r="D214" t="s">
        <v>1119</v>
      </c>
    </row>
    <row r="215" spans="1:4">
      <c r="A215">
        <v>214</v>
      </c>
      <c r="B215" t="s">
        <v>1112</v>
      </c>
      <c r="C215" t="s">
        <v>1120</v>
      </c>
      <c r="D215" t="s">
        <v>1121</v>
      </c>
    </row>
    <row r="216" spans="1:4">
      <c r="A216">
        <v>215</v>
      </c>
      <c r="B216" t="s">
        <v>1112</v>
      </c>
      <c r="C216" t="s">
        <v>1122</v>
      </c>
      <c r="D216" t="s">
        <v>1123</v>
      </c>
    </row>
    <row r="217" spans="1:4">
      <c r="A217">
        <v>216</v>
      </c>
      <c r="B217" t="s">
        <v>1112</v>
      </c>
      <c r="C217" t="s">
        <v>1124</v>
      </c>
      <c r="D217" t="s">
        <v>1125</v>
      </c>
    </row>
    <row r="218" spans="1:4">
      <c r="A218">
        <v>217</v>
      </c>
      <c r="B218" t="s">
        <v>1112</v>
      </c>
      <c r="C218" t="s">
        <v>1126</v>
      </c>
      <c r="D218" t="s">
        <v>1127</v>
      </c>
    </row>
    <row r="219" spans="1:4">
      <c r="A219">
        <v>218</v>
      </c>
      <c r="B219" t="s">
        <v>1128</v>
      </c>
      <c r="C219" t="s">
        <v>1128</v>
      </c>
      <c r="D219" t="s">
        <v>1129</v>
      </c>
    </row>
    <row r="220" spans="1:4">
      <c r="A220">
        <v>219</v>
      </c>
      <c r="B220" t="s">
        <v>1128</v>
      </c>
      <c r="C220" t="s">
        <v>1130</v>
      </c>
      <c r="D220" t="s">
        <v>1131</v>
      </c>
    </row>
    <row r="221" spans="1:4">
      <c r="A221">
        <v>220</v>
      </c>
      <c r="B221" t="s">
        <v>1128</v>
      </c>
      <c r="C221" t="s">
        <v>1132</v>
      </c>
      <c r="D221" t="s">
        <v>1133</v>
      </c>
    </row>
    <row r="222" spans="1:4">
      <c r="A222">
        <v>221</v>
      </c>
      <c r="B222" t="s">
        <v>1128</v>
      </c>
      <c r="C222" t="s">
        <v>1134</v>
      </c>
      <c r="D222" t="s">
        <v>1135</v>
      </c>
    </row>
    <row r="223" spans="1:4">
      <c r="A223">
        <v>222</v>
      </c>
      <c r="B223" t="s">
        <v>1128</v>
      </c>
      <c r="C223" t="s">
        <v>1136</v>
      </c>
      <c r="D223" t="s">
        <v>1137</v>
      </c>
    </row>
    <row r="224" spans="1:4">
      <c r="A224">
        <v>223</v>
      </c>
      <c r="B224" t="s">
        <v>1128</v>
      </c>
      <c r="C224" t="s">
        <v>1138</v>
      </c>
      <c r="D224" t="s">
        <v>1139</v>
      </c>
    </row>
    <row r="225" spans="1:4">
      <c r="A225">
        <v>224</v>
      </c>
      <c r="B225" t="s">
        <v>1128</v>
      </c>
      <c r="C225" t="s">
        <v>1140</v>
      </c>
      <c r="D225" t="s">
        <v>1141</v>
      </c>
    </row>
    <row r="226" spans="1:4">
      <c r="A226">
        <v>225</v>
      </c>
      <c r="B226" t="s">
        <v>1128</v>
      </c>
      <c r="C226" t="s">
        <v>1142</v>
      </c>
      <c r="D226" t="s">
        <v>1143</v>
      </c>
    </row>
    <row r="227" spans="1:4">
      <c r="A227">
        <v>226</v>
      </c>
      <c r="B227" t="s">
        <v>1128</v>
      </c>
      <c r="C227" t="s">
        <v>1144</v>
      </c>
      <c r="D227" t="s">
        <v>1145</v>
      </c>
    </row>
    <row r="228" spans="1:4">
      <c r="A228">
        <v>227</v>
      </c>
      <c r="B228" t="s">
        <v>1128</v>
      </c>
      <c r="C228" t="s">
        <v>1146</v>
      </c>
      <c r="D228" t="s">
        <v>1147</v>
      </c>
    </row>
    <row r="229" spans="1:4">
      <c r="A229">
        <v>228</v>
      </c>
      <c r="B229" t="s">
        <v>1128</v>
      </c>
      <c r="C229" t="s">
        <v>1148</v>
      </c>
      <c r="D229" t="s">
        <v>1149</v>
      </c>
    </row>
    <row r="230" spans="1:4">
      <c r="A230">
        <v>229</v>
      </c>
      <c r="B230" t="s">
        <v>1128</v>
      </c>
      <c r="C230" t="s">
        <v>1150</v>
      </c>
      <c r="D230" t="s">
        <v>1151</v>
      </c>
    </row>
    <row r="231" spans="1:4">
      <c r="A231">
        <v>230</v>
      </c>
      <c r="B231" t="s">
        <v>1128</v>
      </c>
      <c r="C231" t="s">
        <v>1152</v>
      </c>
      <c r="D231" t="s">
        <v>1153</v>
      </c>
    </row>
    <row r="232" spans="1:4">
      <c r="A232">
        <v>231</v>
      </c>
      <c r="B232" t="s">
        <v>1128</v>
      </c>
      <c r="C232" t="s">
        <v>1154</v>
      </c>
      <c r="D232" t="s">
        <v>1155</v>
      </c>
    </row>
    <row r="233" spans="1:4">
      <c r="A233">
        <v>232</v>
      </c>
      <c r="B233" t="s">
        <v>1128</v>
      </c>
      <c r="C233" t="s">
        <v>1156</v>
      </c>
      <c r="D233" t="s">
        <v>1157</v>
      </c>
    </row>
    <row r="234" spans="1:4">
      <c r="A234">
        <v>233</v>
      </c>
      <c r="B234" t="s">
        <v>1128</v>
      </c>
      <c r="C234" t="s">
        <v>1158</v>
      </c>
      <c r="D234" t="s">
        <v>1159</v>
      </c>
    </row>
    <row r="235" spans="1:4">
      <c r="A235">
        <v>234</v>
      </c>
      <c r="B235" t="s">
        <v>1128</v>
      </c>
      <c r="C235" t="s">
        <v>1160</v>
      </c>
      <c r="D235" t="s">
        <v>1161</v>
      </c>
    </row>
    <row r="236" spans="1:4">
      <c r="A236">
        <v>235</v>
      </c>
      <c r="B236" t="s">
        <v>1128</v>
      </c>
      <c r="C236" t="s">
        <v>919</v>
      </c>
      <c r="D236" t="s">
        <v>1162</v>
      </c>
    </row>
    <row r="237" spans="1:4">
      <c r="A237">
        <v>236</v>
      </c>
      <c r="B237" t="s">
        <v>1163</v>
      </c>
      <c r="C237" t="s">
        <v>1163</v>
      </c>
      <c r="D237" t="s">
        <v>1164</v>
      </c>
    </row>
    <row r="238" spans="1:4">
      <c r="A238">
        <v>237</v>
      </c>
      <c r="B238" t="s">
        <v>1163</v>
      </c>
      <c r="C238" t="s">
        <v>749</v>
      </c>
      <c r="D238" t="s">
        <v>1165</v>
      </c>
    </row>
    <row r="239" spans="1:4">
      <c r="A239">
        <v>238</v>
      </c>
      <c r="B239" t="s">
        <v>1163</v>
      </c>
      <c r="C239" t="s">
        <v>1166</v>
      </c>
      <c r="D239" t="s">
        <v>1167</v>
      </c>
    </row>
    <row r="240" spans="1:4">
      <c r="A240">
        <v>239</v>
      </c>
      <c r="B240" t="s">
        <v>1163</v>
      </c>
      <c r="C240" t="s">
        <v>1168</v>
      </c>
      <c r="D240" t="s">
        <v>1169</v>
      </c>
    </row>
    <row r="241" spans="1:4">
      <c r="A241">
        <v>240</v>
      </c>
      <c r="B241" t="s">
        <v>1163</v>
      </c>
      <c r="C241" t="s">
        <v>715</v>
      </c>
      <c r="D241" t="s">
        <v>1170</v>
      </c>
    </row>
    <row r="242" spans="1:4">
      <c r="A242">
        <v>241</v>
      </c>
      <c r="B242" t="s">
        <v>1163</v>
      </c>
      <c r="C242" t="s">
        <v>1171</v>
      </c>
      <c r="D242" t="s">
        <v>1172</v>
      </c>
    </row>
    <row r="243" spans="1:4">
      <c r="A243">
        <v>242</v>
      </c>
      <c r="B243" t="s">
        <v>1163</v>
      </c>
      <c r="C243" t="s">
        <v>1173</v>
      </c>
      <c r="D243" t="s">
        <v>1174</v>
      </c>
    </row>
    <row r="244" spans="1:4">
      <c r="A244">
        <v>243</v>
      </c>
      <c r="B244" t="s">
        <v>1163</v>
      </c>
      <c r="C244" t="s">
        <v>1175</v>
      </c>
      <c r="D244" t="s">
        <v>1176</v>
      </c>
    </row>
    <row r="245" spans="1:4">
      <c r="A245">
        <v>244</v>
      </c>
      <c r="B245" t="s">
        <v>1163</v>
      </c>
      <c r="C245" t="s">
        <v>1177</v>
      </c>
      <c r="D245" t="s">
        <v>1178</v>
      </c>
    </row>
    <row r="246" spans="1:4">
      <c r="A246">
        <v>245</v>
      </c>
      <c r="B246" t="s">
        <v>1163</v>
      </c>
      <c r="C246" t="s">
        <v>1179</v>
      </c>
      <c r="D246" t="s">
        <v>1180</v>
      </c>
    </row>
    <row r="247" spans="1:4">
      <c r="A247">
        <v>246</v>
      </c>
      <c r="B247" t="s">
        <v>1163</v>
      </c>
      <c r="C247" t="s">
        <v>1181</v>
      </c>
      <c r="D247" t="s">
        <v>1182</v>
      </c>
    </row>
    <row r="248" spans="1:4">
      <c r="A248">
        <v>247</v>
      </c>
      <c r="B248" t="s">
        <v>1163</v>
      </c>
      <c r="C248" t="s">
        <v>1183</v>
      </c>
      <c r="D248" t="s">
        <v>1184</v>
      </c>
    </row>
    <row r="249" spans="1:4">
      <c r="A249">
        <v>248</v>
      </c>
      <c r="B249" t="s">
        <v>1163</v>
      </c>
      <c r="C249" t="s">
        <v>1185</v>
      </c>
      <c r="D249" t="s">
        <v>1186</v>
      </c>
    </row>
    <row r="250" spans="1:4">
      <c r="A250">
        <v>249</v>
      </c>
      <c r="B250" t="s">
        <v>1163</v>
      </c>
      <c r="C250" t="s">
        <v>1187</v>
      </c>
      <c r="D250" t="s">
        <v>1188</v>
      </c>
    </row>
    <row r="251" spans="1:4">
      <c r="A251">
        <v>250</v>
      </c>
      <c r="B251" t="s">
        <v>1163</v>
      </c>
      <c r="C251" t="s">
        <v>1189</v>
      </c>
      <c r="D251" t="s">
        <v>1190</v>
      </c>
    </row>
    <row r="252" spans="1:4">
      <c r="A252">
        <v>251</v>
      </c>
      <c r="B252" t="s">
        <v>1163</v>
      </c>
      <c r="C252" t="s">
        <v>1191</v>
      </c>
      <c r="D252" t="s">
        <v>1192</v>
      </c>
    </row>
    <row r="253" spans="1:4">
      <c r="A253">
        <v>252</v>
      </c>
      <c r="B253" t="s">
        <v>1163</v>
      </c>
      <c r="C253" t="s">
        <v>1193</v>
      </c>
      <c r="D253" t="s">
        <v>1194</v>
      </c>
    </row>
    <row r="254" spans="1:4">
      <c r="A254">
        <v>253</v>
      </c>
      <c r="B254" t="s">
        <v>1163</v>
      </c>
      <c r="C254" t="s">
        <v>1195</v>
      </c>
      <c r="D254" t="s">
        <v>1196</v>
      </c>
    </row>
    <row r="255" spans="1:4">
      <c r="A255">
        <v>254</v>
      </c>
      <c r="B255" t="s">
        <v>1163</v>
      </c>
      <c r="C255" t="s">
        <v>1197</v>
      </c>
      <c r="D255" t="s">
        <v>1198</v>
      </c>
    </row>
    <row r="256" spans="1:4">
      <c r="A256">
        <v>255</v>
      </c>
      <c r="B256" t="s">
        <v>1163</v>
      </c>
      <c r="C256" t="s">
        <v>1199</v>
      </c>
      <c r="D256" t="s">
        <v>1200</v>
      </c>
    </row>
    <row r="257" spans="1:4">
      <c r="A257">
        <v>256</v>
      </c>
      <c r="B257" t="s">
        <v>1163</v>
      </c>
      <c r="C257" t="s">
        <v>1201</v>
      </c>
      <c r="D257" t="s">
        <v>1202</v>
      </c>
    </row>
    <row r="258" spans="1:4">
      <c r="A258">
        <v>257</v>
      </c>
      <c r="B258" t="s">
        <v>1163</v>
      </c>
      <c r="C258" t="s">
        <v>1203</v>
      </c>
      <c r="D258" t="s">
        <v>1204</v>
      </c>
    </row>
    <row r="259" spans="1:4">
      <c r="A259">
        <v>258</v>
      </c>
      <c r="B259" t="s">
        <v>1163</v>
      </c>
      <c r="C259" t="s">
        <v>1205</v>
      </c>
      <c r="D259" t="s">
        <v>1206</v>
      </c>
    </row>
    <row r="260" spans="1:4">
      <c r="A260">
        <v>259</v>
      </c>
      <c r="B260" t="s">
        <v>1163</v>
      </c>
      <c r="C260" t="s">
        <v>1207</v>
      </c>
      <c r="D260" t="s">
        <v>1208</v>
      </c>
    </row>
    <row r="261" spans="1:4">
      <c r="A261">
        <v>260</v>
      </c>
      <c r="B261" t="s">
        <v>1163</v>
      </c>
      <c r="C261" t="s">
        <v>1209</v>
      </c>
      <c r="D261" t="s">
        <v>1210</v>
      </c>
    </row>
    <row r="262" spans="1:4">
      <c r="A262">
        <v>261</v>
      </c>
      <c r="B262" t="s">
        <v>1211</v>
      </c>
      <c r="C262" t="s">
        <v>1211</v>
      </c>
      <c r="D262" t="s">
        <v>1212</v>
      </c>
    </row>
    <row r="263" spans="1:4">
      <c r="A263">
        <v>262</v>
      </c>
      <c r="B263" t="s">
        <v>1211</v>
      </c>
      <c r="C263" t="s">
        <v>1213</v>
      </c>
      <c r="D263" t="s">
        <v>1214</v>
      </c>
    </row>
    <row r="264" spans="1:4">
      <c r="A264">
        <v>263</v>
      </c>
      <c r="B264" t="s">
        <v>1211</v>
      </c>
      <c r="C264" t="s">
        <v>1215</v>
      </c>
      <c r="D264" t="s">
        <v>1216</v>
      </c>
    </row>
    <row r="265" spans="1:4">
      <c r="A265">
        <v>264</v>
      </c>
      <c r="B265" t="s">
        <v>1211</v>
      </c>
      <c r="C265" t="s">
        <v>1217</v>
      </c>
      <c r="D265" t="s">
        <v>1218</v>
      </c>
    </row>
    <row r="266" spans="1:4">
      <c r="A266">
        <v>265</v>
      </c>
      <c r="B266" t="s">
        <v>1211</v>
      </c>
      <c r="C266" t="s">
        <v>1219</v>
      </c>
      <c r="D266" t="s">
        <v>1220</v>
      </c>
    </row>
    <row r="267" spans="1:4">
      <c r="A267">
        <v>266</v>
      </c>
      <c r="B267" t="s">
        <v>1211</v>
      </c>
      <c r="C267" t="s">
        <v>1221</v>
      </c>
      <c r="D267" t="s">
        <v>1222</v>
      </c>
    </row>
    <row r="268" spans="1:4">
      <c r="A268">
        <v>267</v>
      </c>
      <c r="B268" t="s">
        <v>1211</v>
      </c>
      <c r="C268" t="s">
        <v>1223</v>
      </c>
      <c r="D268" t="s">
        <v>1224</v>
      </c>
    </row>
    <row r="269" spans="1:4">
      <c r="A269">
        <v>268</v>
      </c>
      <c r="B269" t="s">
        <v>1211</v>
      </c>
      <c r="C269" t="s">
        <v>1225</v>
      </c>
      <c r="D269" t="s">
        <v>1226</v>
      </c>
    </row>
    <row r="270" spans="1:4">
      <c r="A270">
        <v>269</v>
      </c>
      <c r="B270" t="s">
        <v>1211</v>
      </c>
      <c r="C270" t="s">
        <v>1227</v>
      </c>
      <c r="D270" t="s">
        <v>1228</v>
      </c>
    </row>
    <row r="271" spans="1:4">
      <c r="A271">
        <v>270</v>
      </c>
      <c r="B271" t="s">
        <v>1211</v>
      </c>
      <c r="C271" t="s">
        <v>1229</v>
      </c>
      <c r="D271" t="s">
        <v>1230</v>
      </c>
    </row>
    <row r="272" spans="1:4">
      <c r="A272">
        <v>271</v>
      </c>
      <c r="B272" t="s">
        <v>1211</v>
      </c>
      <c r="C272" t="s">
        <v>1231</v>
      </c>
      <c r="D272" t="s">
        <v>1232</v>
      </c>
    </row>
    <row r="273" spans="1:4">
      <c r="A273">
        <v>272</v>
      </c>
      <c r="B273" t="s">
        <v>1211</v>
      </c>
      <c r="C273" t="s">
        <v>1233</v>
      </c>
      <c r="D273" t="s">
        <v>1234</v>
      </c>
    </row>
    <row r="274" spans="1:4">
      <c r="A274">
        <v>273</v>
      </c>
      <c r="B274" t="s">
        <v>1211</v>
      </c>
      <c r="C274" t="s">
        <v>1235</v>
      </c>
      <c r="D274" t="s">
        <v>1236</v>
      </c>
    </row>
    <row r="275" spans="1:4">
      <c r="A275">
        <v>274</v>
      </c>
      <c r="B275" t="s">
        <v>1211</v>
      </c>
      <c r="C275" t="s">
        <v>1237</v>
      </c>
      <c r="D275" t="s">
        <v>1238</v>
      </c>
    </row>
    <row r="276" spans="1:4">
      <c r="A276">
        <v>275</v>
      </c>
      <c r="B276" t="s">
        <v>1211</v>
      </c>
      <c r="C276" t="s">
        <v>1239</v>
      </c>
      <c r="D276" t="s">
        <v>1240</v>
      </c>
    </row>
    <row r="277" spans="1:4">
      <c r="A277">
        <v>276</v>
      </c>
      <c r="B277" t="s">
        <v>1211</v>
      </c>
      <c r="C277" t="s">
        <v>1241</v>
      </c>
      <c r="D277" t="s">
        <v>1242</v>
      </c>
    </row>
    <row r="278" spans="1:4">
      <c r="A278">
        <v>277</v>
      </c>
      <c r="B278" t="s">
        <v>1243</v>
      </c>
      <c r="C278" t="s">
        <v>1243</v>
      </c>
      <c r="D278" t="s">
        <v>1244</v>
      </c>
    </row>
    <row r="279" spans="1:4">
      <c r="A279">
        <v>278</v>
      </c>
      <c r="B279" t="s">
        <v>1243</v>
      </c>
      <c r="C279" t="s">
        <v>1245</v>
      </c>
      <c r="D279" t="s">
        <v>1246</v>
      </c>
    </row>
    <row r="280" spans="1:4">
      <c r="A280">
        <v>279</v>
      </c>
      <c r="B280" t="s">
        <v>1243</v>
      </c>
      <c r="C280" t="s">
        <v>1247</v>
      </c>
      <c r="D280" t="s">
        <v>1248</v>
      </c>
    </row>
    <row r="281" spans="1:4">
      <c r="A281">
        <v>280</v>
      </c>
      <c r="B281" t="s">
        <v>1243</v>
      </c>
      <c r="C281" t="s">
        <v>1152</v>
      </c>
      <c r="D281" t="s">
        <v>1249</v>
      </c>
    </row>
    <row r="282" spans="1:4">
      <c r="A282">
        <v>281</v>
      </c>
      <c r="B282" t="s">
        <v>1243</v>
      </c>
      <c r="C282" t="s">
        <v>1250</v>
      </c>
      <c r="D282" t="s">
        <v>1251</v>
      </c>
    </row>
    <row r="283" spans="1:4">
      <c r="A283">
        <v>282</v>
      </c>
      <c r="B283" t="s">
        <v>1243</v>
      </c>
      <c r="C283" t="s">
        <v>1252</v>
      </c>
      <c r="D283" t="s">
        <v>1253</v>
      </c>
    </row>
    <row r="284" spans="1:4">
      <c r="A284">
        <v>283</v>
      </c>
      <c r="B284" t="s">
        <v>1243</v>
      </c>
      <c r="C284" t="s">
        <v>1254</v>
      </c>
      <c r="D284" t="s">
        <v>1255</v>
      </c>
    </row>
    <row r="285" spans="1:4">
      <c r="A285">
        <v>284</v>
      </c>
      <c r="B285" t="s">
        <v>1243</v>
      </c>
      <c r="C285" t="s">
        <v>1256</v>
      </c>
      <c r="D285" t="s">
        <v>1257</v>
      </c>
    </row>
    <row r="286" spans="1:4">
      <c r="A286">
        <v>285</v>
      </c>
      <c r="B286" t="s">
        <v>1243</v>
      </c>
      <c r="C286" t="s">
        <v>1258</v>
      </c>
      <c r="D286" t="s">
        <v>1259</v>
      </c>
    </row>
    <row r="287" spans="1:4">
      <c r="A287">
        <v>286</v>
      </c>
      <c r="B287" t="s">
        <v>1243</v>
      </c>
      <c r="C287" t="s">
        <v>1260</v>
      </c>
      <c r="D287" t="s">
        <v>1261</v>
      </c>
    </row>
    <row r="288" spans="1:4">
      <c r="A288">
        <v>287</v>
      </c>
      <c r="B288" t="s">
        <v>1243</v>
      </c>
      <c r="C288" t="s">
        <v>1262</v>
      </c>
      <c r="D288" t="s">
        <v>1263</v>
      </c>
    </row>
    <row r="289" spans="1:4">
      <c r="A289">
        <v>288</v>
      </c>
      <c r="B289" t="s">
        <v>1243</v>
      </c>
      <c r="C289" t="s">
        <v>1264</v>
      </c>
      <c r="D289" t="s">
        <v>1265</v>
      </c>
    </row>
    <row r="290" spans="1:4">
      <c r="A290">
        <v>289</v>
      </c>
      <c r="B290" t="s">
        <v>1266</v>
      </c>
      <c r="C290" t="s">
        <v>1266</v>
      </c>
      <c r="D290" t="s">
        <v>1267</v>
      </c>
    </row>
    <row r="291" spans="1:4">
      <c r="A291">
        <v>290</v>
      </c>
      <c r="B291" t="s">
        <v>1266</v>
      </c>
      <c r="C291" t="s">
        <v>1268</v>
      </c>
      <c r="D291" t="s">
        <v>1269</v>
      </c>
    </row>
    <row r="292" spans="1:4">
      <c r="A292">
        <v>291</v>
      </c>
      <c r="B292" t="s">
        <v>1266</v>
      </c>
      <c r="C292" t="s">
        <v>1270</v>
      </c>
      <c r="D292" t="s">
        <v>1271</v>
      </c>
    </row>
    <row r="293" spans="1:4">
      <c r="A293">
        <v>292</v>
      </c>
      <c r="B293" t="s">
        <v>1266</v>
      </c>
      <c r="C293" t="s">
        <v>1272</v>
      </c>
      <c r="D293" t="s">
        <v>1273</v>
      </c>
    </row>
    <row r="294" spans="1:4">
      <c r="A294">
        <v>293</v>
      </c>
      <c r="B294" t="s">
        <v>1266</v>
      </c>
      <c r="C294" t="s">
        <v>1274</v>
      </c>
      <c r="D294" t="s">
        <v>1275</v>
      </c>
    </row>
    <row r="295" spans="1:4">
      <c r="A295">
        <v>294</v>
      </c>
      <c r="B295" t="s">
        <v>1266</v>
      </c>
      <c r="C295" t="s">
        <v>1276</v>
      </c>
      <c r="D295" t="s">
        <v>1277</v>
      </c>
    </row>
    <row r="296" spans="1:4">
      <c r="A296">
        <v>295</v>
      </c>
      <c r="B296" t="s">
        <v>1266</v>
      </c>
      <c r="C296" t="s">
        <v>1278</v>
      </c>
      <c r="D296" t="s">
        <v>1279</v>
      </c>
    </row>
    <row r="297" spans="1:4">
      <c r="A297">
        <v>296</v>
      </c>
      <c r="B297" t="s">
        <v>1266</v>
      </c>
      <c r="C297" t="s">
        <v>1280</v>
      </c>
      <c r="D297" t="s">
        <v>1281</v>
      </c>
    </row>
    <row r="298" spans="1:4">
      <c r="A298">
        <v>297</v>
      </c>
      <c r="B298" t="s">
        <v>1266</v>
      </c>
      <c r="C298" t="s">
        <v>1282</v>
      </c>
      <c r="D298" t="s">
        <v>1283</v>
      </c>
    </row>
    <row r="299" spans="1:4">
      <c r="A299">
        <v>298</v>
      </c>
      <c r="B299" t="s">
        <v>1266</v>
      </c>
      <c r="C299" t="s">
        <v>1284</v>
      </c>
      <c r="D299" t="s">
        <v>1285</v>
      </c>
    </row>
    <row r="300" spans="1:4">
      <c r="A300">
        <v>299</v>
      </c>
      <c r="B300" t="s">
        <v>1266</v>
      </c>
      <c r="C300" t="s">
        <v>1286</v>
      </c>
      <c r="D300" t="s">
        <v>1287</v>
      </c>
    </row>
    <row r="301" spans="1:4">
      <c r="A301">
        <v>300</v>
      </c>
      <c r="B301" t="s">
        <v>1266</v>
      </c>
      <c r="C301" t="s">
        <v>1288</v>
      </c>
      <c r="D301" t="s">
        <v>1289</v>
      </c>
    </row>
    <row r="302" spans="1:4">
      <c r="A302">
        <v>301</v>
      </c>
      <c r="B302" t="s">
        <v>1290</v>
      </c>
      <c r="C302" t="s">
        <v>1290</v>
      </c>
      <c r="D302" t="s">
        <v>1291</v>
      </c>
    </row>
    <row r="303" spans="1:4">
      <c r="A303">
        <v>302</v>
      </c>
      <c r="B303" t="s">
        <v>1290</v>
      </c>
      <c r="C303" t="s">
        <v>1292</v>
      </c>
      <c r="D303" t="s">
        <v>1293</v>
      </c>
    </row>
    <row r="304" spans="1:4">
      <c r="A304">
        <v>303</v>
      </c>
      <c r="B304" t="s">
        <v>1290</v>
      </c>
      <c r="C304" t="s">
        <v>715</v>
      </c>
      <c r="D304" t="s">
        <v>1294</v>
      </c>
    </row>
    <row r="305" spans="1:4">
      <c r="A305">
        <v>304</v>
      </c>
      <c r="B305" t="s">
        <v>1290</v>
      </c>
      <c r="C305" t="s">
        <v>1295</v>
      </c>
      <c r="D305" t="s">
        <v>1296</v>
      </c>
    </row>
    <row r="306" spans="1:4">
      <c r="A306">
        <v>305</v>
      </c>
      <c r="B306" t="s">
        <v>1290</v>
      </c>
      <c r="C306" t="s">
        <v>1297</v>
      </c>
      <c r="D306" t="s">
        <v>1298</v>
      </c>
    </row>
    <row r="307" spans="1:4">
      <c r="A307">
        <v>306</v>
      </c>
      <c r="B307" t="s">
        <v>1290</v>
      </c>
      <c r="C307" t="s">
        <v>1299</v>
      </c>
      <c r="D307" t="s">
        <v>1300</v>
      </c>
    </row>
    <row r="308" spans="1:4">
      <c r="A308">
        <v>307</v>
      </c>
      <c r="B308" t="s">
        <v>1290</v>
      </c>
      <c r="C308" t="s">
        <v>1301</v>
      </c>
      <c r="D308" t="s">
        <v>1302</v>
      </c>
    </row>
    <row r="309" spans="1:4">
      <c r="A309">
        <v>308</v>
      </c>
      <c r="B309" t="s">
        <v>1290</v>
      </c>
      <c r="C309" t="s">
        <v>1303</v>
      </c>
      <c r="D309" t="s">
        <v>1304</v>
      </c>
    </row>
    <row r="310" spans="1:4">
      <c r="A310">
        <v>309</v>
      </c>
      <c r="B310" t="s">
        <v>1290</v>
      </c>
      <c r="C310" t="s">
        <v>1305</v>
      </c>
      <c r="D310" t="s">
        <v>1306</v>
      </c>
    </row>
    <row r="311" spans="1:4">
      <c r="A311">
        <v>310</v>
      </c>
      <c r="B311" t="s">
        <v>1290</v>
      </c>
      <c r="C311" t="s">
        <v>1307</v>
      </c>
      <c r="D311" t="s">
        <v>1308</v>
      </c>
    </row>
    <row r="312" spans="1:4">
      <c r="A312">
        <v>311</v>
      </c>
      <c r="B312" t="s">
        <v>1290</v>
      </c>
      <c r="C312" t="s">
        <v>1309</v>
      </c>
      <c r="D312" t="s">
        <v>1310</v>
      </c>
    </row>
    <row r="313" spans="1:4">
      <c r="A313">
        <v>312</v>
      </c>
      <c r="B313" t="s">
        <v>1311</v>
      </c>
      <c r="C313" t="s">
        <v>1311</v>
      </c>
      <c r="D313" t="s">
        <v>1312</v>
      </c>
    </row>
    <row r="314" spans="1:4">
      <c r="A314">
        <v>313</v>
      </c>
      <c r="B314" t="s">
        <v>1311</v>
      </c>
      <c r="C314" t="s">
        <v>1313</v>
      </c>
      <c r="D314" t="s">
        <v>1314</v>
      </c>
    </row>
    <row r="315" spans="1:4">
      <c r="A315">
        <v>314</v>
      </c>
      <c r="B315" t="s">
        <v>1311</v>
      </c>
      <c r="C315" t="s">
        <v>1315</v>
      </c>
      <c r="D315" t="s">
        <v>1316</v>
      </c>
    </row>
    <row r="316" spans="1:4">
      <c r="A316">
        <v>315</v>
      </c>
      <c r="B316" t="s">
        <v>1311</v>
      </c>
      <c r="C316" t="s">
        <v>1317</v>
      </c>
      <c r="D316" t="s">
        <v>1318</v>
      </c>
    </row>
    <row r="317" spans="1:4">
      <c r="A317">
        <v>316</v>
      </c>
      <c r="B317" t="s">
        <v>1311</v>
      </c>
      <c r="C317" t="s">
        <v>1319</v>
      </c>
      <c r="D317" t="s">
        <v>1320</v>
      </c>
    </row>
    <row r="318" spans="1:4">
      <c r="A318">
        <v>317</v>
      </c>
      <c r="B318" t="s">
        <v>1311</v>
      </c>
      <c r="C318" t="s">
        <v>1321</v>
      </c>
      <c r="D318" t="s">
        <v>1322</v>
      </c>
    </row>
    <row r="319" spans="1:4">
      <c r="A319">
        <v>318</v>
      </c>
      <c r="B319" t="s">
        <v>1311</v>
      </c>
      <c r="C319" t="s">
        <v>1323</v>
      </c>
      <c r="D319" t="s">
        <v>1324</v>
      </c>
    </row>
    <row r="320" spans="1:4">
      <c r="A320">
        <v>319</v>
      </c>
      <c r="B320" t="s">
        <v>1311</v>
      </c>
      <c r="C320" t="s">
        <v>1325</v>
      </c>
      <c r="D320" t="s">
        <v>1326</v>
      </c>
    </row>
    <row r="321" spans="1:4">
      <c r="A321">
        <v>320</v>
      </c>
      <c r="B321" t="s">
        <v>1311</v>
      </c>
      <c r="C321" t="s">
        <v>1327</v>
      </c>
      <c r="D321" t="s">
        <v>1328</v>
      </c>
    </row>
    <row r="322" spans="1:4">
      <c r="A322">
        <v>321</v>
      </c>
      <c r="B322" t="s">
        <v>1311</v>
      </c>
      <c r="C322" t="s">
        <v>1329</v>
      </c>
      <c r="D322" t="s">
        <v>1330</v>
      </c>
    </row>
    <row r="323" spans="1:4">
      <c r="A323">
        <v>322</v>
      </c>
      <c r="B323" t="s">
        <v>1311</v>
      </c>
      <c r="C323" t="s">
        <v>1331</v>
      </c>
      <c r="D323" t="s">
        <v>1332</v>
      </c>
    </row>
    <row r="324" spans="1:4">
      <c r="A324">
        <v>323</v>
      </c>
      <c r="B324" t="s">
        <v>1311</v>
      </c>
      <c r="C324" t="s">
        <v>1333</v>
      </c>
      <c r="D324" t="s">
        <v>1334</v>
      </c>
    </row>
    <row r="325" spans="1:4">
      <c r="A325">
        <v>324</v>
      </c>
      <c r="B325" t="s">
        <v>1311</v>
      </c>
      <c r="C325" t="s">
        <v>1335</v>
      </c>
      <c r="D325" t="s">
        <v>1336</v>
      </c>
    </row>
    <row r="326" spans="1:4">
      <c r="A326">
        <v>325</v>
      </c>
      <c r="B326" t="s">
        <v>1337</v>
      </c>
      <c r="C326" t="s">
        <v>1337</v>
      </c>
      <c r="D326" t="s">
        <v>1338</v>
      </c>
    </row>
    <row r="327" spans="1:4">
      <c r="A327">
        <v>326</v>
      </c>
      <c r="B327" t="s">
        <v>1339</v>
      </c>
      <c r="C327" t="s">
        <v>1339</v>
      </c>
      <c r="D327" t="s">
        <v>1340</v>
      </c>
    </row>
    <row r="328" spans="1:4">
      <c r="A328">
        <v>327</v>
      </c>
      <c r="B328" t="s">
        <v>1341</v>
      </c>
      <c r="C328" t="s">
        <v>1341</v>
      </c>
      <c r="D328" t="s">
        <v>1342</v>
      </c>
    </row>
    <row r="329" spans="1:4">
      <c r="A329">
        <v>328</v>
      </c>
      <c r="B329" t="s">
        <v>1343</v>
      </c>
      <c r="C329" t="s">
        <v>1343</v>
      </c>
      <c r="D329" t="s">
        <v>1344</v>
      </c>
    </row>
    <row r="330" spans="1:4">
      <c r="A330">
        <v>329</v>
      </c>
      <c r="B330" t="s">
        <v>1345</v>
      </c>
      <c r="C330" t="s">
        <v>1345</v>
      </c>
      <c r="D330" t="s">
        <v>1346</v>
      </c>
    </row>
    <row r="331" spans="1:4">
      <c r="A331">
        <v>330</v>
      </c>
      <c r="B331" t="s">
        <v>1347</v>
      </c>
      <c r="C331" t="s">
        <v>1347</v>
      </c>
      <c r="D331" t="s">
        <v>1348</v>
      </c>
    </row>
    <row r="332" spans="1:4">
      <c r="A332">
        <v>331</v>
      </c>
      <c r="B332" t="s">
        <v>1349</v>
      </c>
      <c r="C332" t="s">
        <v>1351</v>
      </c>
      <c r="D332" t="s">
        <v>1352</v>
      </c>
    </row>
    <row r="333" spans="1:4">
      <c r="A333">
        <v>332</v>
      </c>
      <c r="B333" t="s">
        <v>1349</v>
      </c>
      <c r="C333" t="s">
        <v>1353</v>
      </c>
      <c r="D333" t="s">
        <v>1354</v>
      </c>
    </row>
    <row r="334" spans="1:4">
      <c r="A334">
        <v>333</v>
      </c>
      <c r="B334" t="s">
        <v>1349</v>
      </c>
      <c r="C334" t="s">
        <v>1355</v>
      </c>
      <c r="D334" t="s">
        <v>1356</v>
      </c>
    </row>
    <row r="335" spans="1:4">
      <c r="A335">
        <v>334</v>
      </c>
      <c r="B335" t="s">
        <v>1349</v>
      </c>
      <c r="C335" t="s">
        <v>1357</v>
      </c>
      <c r="D335" t="s">
        <v>1358</v>
      </c>
    </row>
    <row r="336" spans="1:4">
      <c r="A336">
        <v>335</v>
      </c>
      <c r="B336" t="s">
        <v>1349</v>
      </c>
      <c r="C336" t="s">
        <v>1359</v>
      </c>
      <c r="D336" t="s">
        <v>1360</v>
      </c>
    </row>
    <row r="337" spans="1:4">
      <c r="A337">
        <v>336</v>
      </c>
      <c r="B337" t="s">
        <v>1349</v>
      </c>
      <c r="C337" t="s">
        <v>1361</v>
      </c>
      <c r="D337" t="s">
        <v>1362</v>
      </c>
    </row>
    <row r="338" spans="1:4">
      <c r="A338">
        <v>337</v>
      </c>
      <c r="B338" t="s">
        <v>1349</v>
      </c>
      <c r="C338" t="s">
        <v>1363</v>
      </c>
      <c r="D338" t="s">
        <v>1364</v>
      </c>
    </row>
    <row r="339" spans="1:4">
      <c r="A339">
        <v>338</v>
      </c>
      <c r="B339" t="s">
        <v>1349</v>
      </c>
      <c r="C339" t="s">
        <v>1365</v>
      </c>
      <c r="D339" t="s">
        <v>1366</v>
      </c>
    </row>
    <row r="340" spans="1:4">
      <c r="A340">
        <v>339</v>
      </c>
      <c r="B340" t="s">
        <v>1349</v>
      </c>
      <c r="C340" t="s">
        <v>1367</v>
      </c>
      <c r="D340" t="s">
        <v>1368</v>
      </c>
    </row>
    <row r="341" spans="1:4">
      <c r="A341">
        <v>340</v>
      </c>
      <c r="B341" t="s">
        <v>1349</v>
      </c>
      <c r="C341" t="s">
        <v>1349</v>
      </c>
      <c r="D341" t="s">
        <v>1350</v>
      </c>
    </row>
    <row r="342" spans="1:4">
      <c r="A342">
        <v>341</v>
      </c>
      <c r="B342" t="s">
        <v>1369</v>
      </c>
      <c r="C342" t="s">
        <v>1369</v>
      </c>
      <c r="D342" t="s">
        <v>1370</v>
      </c>
    </row>
    <row r="343" spans="1:4">
      <c r="A343">
        <v>342</v>
      </c>
      <c r="B343" t="s">
        <v>1371</v>
      </c>
      <c r="C343" t="s">
        <v>1371</v>
      </c>
      <c r="D343" t="s">
        <v>1372</v>
      </c>
    </row>
    <row r="344" spans="1:4">
      <c r="A344">
        <v>343</v>
      </c>
      <c r="B344" t="s">
        <v>1373</v>
      </c>
      <c r="C344" t="s">
        <v>1373</v>
      </c>
      <c r="D344" t="s">
        <v>1374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6"/>
    <col min="3" max="3" width="9.125" style="149"/>
    <col min="4" max="4" width="26.625" style="149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2" width="39.875" style="82" customWidth="1"/>
    <col min="13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1" width="26.375" style="82" customWidth="1"/>
    <col min="22" max="22" width="3" style="82" bestFit="1" customWidth="1"/>
    <col min="23" max="23" width="3.25" style="82" customWidth="1"/>
    <col min="24" max="24" width="53" style="82" bestFit="1" customWidth="1"/>
    <col min="25" max="25" width="48.375" style="82" bestFit="1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30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555</v>
      </c>
      <c r="AX1" s="531" t="s">
        <v>556</v>
      </c>
      <c r="AZ1" s="870" t="s">
        <v>589</v>
      </c>
      <c r="BA1" s="87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636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695" t="s">
        <v>638</v>
      </c>
      <c r="AQ2" s="43" t="s">
        <v>637</v>
      </c>
      <c r="AS2" s="43" t="s">
        <v>377</v>
      </c>
      <c r="AU2" s="44" t="s">
        <v>392</v>
      </c>
      <c r="AW2" s="532" t="s">
        <v>557</v>
      </c>
      <c r="AX2" s="533" t="s">
        <v>557</v>
      </c>
      <c r="AZ2" s="588" t="s">
        <v>590</v>
      </c>
      <c r="BA2" s="589" t="s">
        <v>591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637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695" t="s">
        <v>640</v>
      </c>
      <c r="AQ3" s="43" t="s">
        <v>638</v>
      </c>
      <c r="AS3" s="43" t="s">
        <v>378</v>
      </c>
      <c r="AU3" s="44" t="s">
        <v>393</v>
      </c>
      <c r="AW3" s="532" t="s">
        <v>558</v>
      </c>
      <c r="AX3" s="533" t="s">
        <v>558</v>
      </c>
      <c r="AZ3" s="150" t="s">
        <v>653</v>
      </c>
      <c r="BA3" s="235" t="s">
        <v>633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478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695" t="s">
        <v>637</v>
      </c>
      <c r="AQ4" s="43"/>
      <c r="AS4" s="43" t="s">
        <v>344</v>
      </c>
      <c r="AU4" s="44" t="s">
        <v>394</v>
      </c>
      <c r="AW4" s="532" t="s">
        <v>559</v>
      </c>
      <c r="AX4" s="533" t="s">
        <v>559</v>
      </c>
      <c r="AZ4" s="150" t="s">
        <v>655</v>
      </c>
      <c r="BA4" s="235" t="s">
        <v>654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695" t="s">
        <v>636</v>
      </c>
      <c r="AQ5" s="43"/>
      <c r="AU5" s="44" t="s">
        <v>395</v>
      </c>
      <c r="AW5" s="532" t="s">
        <v>560</v>
      </c>
      <c r="AX5" s="533" t="s">
        <v>560</v>
      </c>
      <c r="AZ5" s="150" t="s">
        <v>662</v>
      </c>
      <c r="BA5" s="235" t="s">
        <v>663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561</v>
      </c>
      <c r="AX6" s="533" t="s">
        <v>561</v>
      </c>
      <c r="AZ6" s="150" t="s">
        <v>664</v>
      </c>
      <c r="BA6" s="235" t="s">
        <v>665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562</v>
      </c>
      <c r="AX7" s="533" t="s">
        <v>562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563</v>
      </c>
      <c r="AX8" s="533" t="s">
        <v>563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564</v>
      </c>
      <c r="AX9" s="533" t="s">
        <v>564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638</v>
      </c>
      <c r="Y10" s="43" t="s">
        <v>639</v>
      </c>
      <c r="Z10" s="306"/>
      <c r="AP10" s="243"/>
      <c r="AW10" s="532" t="s">
        <v>565</v>
      </c>
      <c r="AX10" s="533" t="s">
        <v>565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640</v>
      </c>
      <c r="Y11" s="43" t="s">
        <v>641</v>
      </c>
      <c r="Z11" s="306"/>
      <c r="AP11" s="243"/>
      <c r="AW11" s="532" t="s">
        <v>566</v>
      </c>
      <c r="AX11" s="533" t="s">
        <v>566</v>
      </c>
    </row>
    <row r="12" spans="1:53" ht="34.200000000000003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8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567</v>
      </c>
      <c r="AX23" s="533" t="s">
        <v>567</v>
      </c>
    </row>
    <row r="24" spans="1:50" ht="21" customHeight="1">
      <c r="A24" s="5" t="s">
        <v>123</v>
      </c>
      <c r="B24" s="43">
        <v>2022</v>
      </c>
      <c r="AW24" s="532" t="s">
        <v>568</v>
      </c>
      <c r="AX24" s="533" t="s">
        <v>568</v>
      </c>
    </row>
    <row r="25" spans="1:50">
      <c r="A25" s="5" t="s">
        <v>124</v>
      </c>
      <c r="B25" s="43">
        <v>2023</v>
      </c>
      <c r="AW25" s="532" t="s">
        <v>569</v>
      </c>
      <c r="AX25" s="533" t="s">
        <v>569</v>
      </c>
    </row>
    <row r="26" spans="1:50">
      <c r="A26" s="5" t="s">
        <v>125</v>
      </c>
      <c r="B26" s="43">
        <v>2024</v>
      </c>
      <c r="AX26" s="533" t="s">
        <v>570</v>
      </c>
    </row>
    <row r="27" spans="1:50">
      <c r="A27" s="5" t="s">
        <v>126</v>
      </c>
      <c r="B27" s="43">
        <v>2025</v>
      </c>
      <c r="AX27" s="533" t="s">
        <v>571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572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01.01.2020</v>
      </c>
      <c r="F29" s="394" t="str">
        <f>IF(periodEnd = "","", periodEnd)</f>
        <v>31.12.2023</v>
      </c>
      <c r="H29" s="395" t="s">
        <v>1840</v>
      </c>
      <c r="AX29" s="533" t="s">
        <v>573</v>
      </c>
    </row>
    <row r="30" spans="1:50">
      <c r="A30" s="5" t="s">
        <v>129</v>
      </c>
      <c r="D30" s="396"/>
      <c r="E30" s="397"/>
      <c r="F30" s="397"/>
      <c r="AX30" s="533" t="s">
        <v>574</v>
      </c>
    </row>
    <row r="31" spans="1:50" ht="13.2">
      <c r="A31" s="5" t="s">
        <v>130</v>
      </c>
      <c r="D31" s="390"/>
      <c r="E31" s="391"/>
      <c r="F31" s="391"/>
      <c r="H31" s="398"/>
      <c r="AX31" s="533" t="s">
        <v>575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576</v>
      </c>
    </row>
    <row r="33" spans="1:50">
      <c r="A33" s="5" t="s">
        <v>132</v>
      </c>
      <c r="AX33" s="533" t="s">
        <v>577</v>
      </c>
    </row>
    <row r="34" spans="1:50">
      <c r="A34" s="5" t="s">
        <v>133</v>
      </c>
      <c r="AX34" s="533" t="s">
        <v>578</v>
      </c>
    </row>
    <row r="35" spans="1:50">
      <c r="A35" s="5" t="s">
        <v>134</v>
      </c>
      <c r="AX35" s="533" t="s">
        <v>579</v>
      </c>
    </row>
    <row r="36" spans="1:50">
      <c r="A36" s="5" t="s">
        <v>98</v>
      </c>
      <c r="AX36" s="533" t="s">
        <v>580</v>
      </c>
    </row>
    <row r="37" spans="1:50">
      <c r="A37" s="5" t="s">
        <v>99</v>
      </c>
      <c r="AX37" s="533" t="s">
        <v>581</v>
      </c>
    </row>
    <row r="38" spans="1:50">
      <c r="A38" s="5" t="s">
        <v>100</v>
      </c>
      <c r="AX38" s="533" t="s">
        <v>582</v>
      </c>
    </row>
    <row r="39" spans="1:50">
      <c r="A39" s="5" t="s">
        <v>101</v>
      </c>
      <c r="AX39" s="533" t="s">
        <v>530</v>
      </c>
    </row>
    <row r="40" spans="1:50">
      <c r="A40" s="5" t="s">
        <v>102</v>
      </c>
      <c r="AX40" s="533" t="s">
        <v>531</v>
      </c>
    </row>
    <row r="41" spans="1:50">
      <c r="A41" s="5" t="s">
        <v>103</v>
      </c>
      <c r="AX41" s="533" t="s">
        <v>532</v>
      </c>
    </row>
    <row r="42" spans="1:50">
      <c r="A42" s="5" t="s">
        <v>135</v>
      </c>
      <c r="AX42" s="533" t="s">
        <v>533</v>
      </c>
    </row>
    <row r="43" spans="1:50">
      <c r="A43" s="5" t="s">
        <v>136</v>
      </c>
      <c r="AX43" s="533" t="s">
        <v>534</v>
      </c>
    </row>
    <row r="44" spans="1:50">
      <c r="A44" s="5" t="s">
        <v>137</v>
      </c>
      <c r="AX44" s="533" t="s">
        <v>535</v>
      </c>
    </row>
    <row r="45" spans="1:50">
      <c r="A45" s="5" t="s">
        <v>138</v>
      </c>
      <c r="AX45" s="533" t="s">
        <v>536</v>
      </c>
    </row>
    <row r="46" spans="1:50">
      <c r="A46" s="5" t="s">
        <v>139</v>
      </c>
      <c r="AX46" s="533" t="s">
        <v>537</v>
      </c>
    </row>
    <row r="47" spans="1:50">
      <c r="A47" s="5" t="s">
        <v>160</v>
      </c>
      <c r="AX47" s="533" t="s">
        <v>538</v>
      </c>
    </row>
    <row r="48" spans="1:50">
      <c r="A48" s="5" t="s">
        <v>161</v>
      </c>
      <c r="AX48" s="533" t="s">
        <v>539</v>
      </c>
    </row>
    <row r="49" spans="1:50">
      <c r="A49" s="5" t="s">
        <v>162</v>
      </c>
      <c r="AX49" s="533" t="s">
        <v>540</v>
      </c>
    </row>
    <row r="50" spans="1:50">
      <c r="A50" s="5" t="s">
        <v>140</v>
      </c>
      <c r="AX50" s="533" t="s">
        <v>541</v>
      </c>
    </row>
    <row r="51" spans="1:50">
      <c r="A51" s="5" t="s">
        <v>141</v>
      </c>
      <c r="AX51" s="533" t="s">
        <v>542</v>
      </c>
    </row>
    <row r="52" spans="1:50">
      <c r="A52" s="5" t="s">
        <v>142</v>
      </c>
      <c r="AX52" s="533" t="s">
        <v>543</v>
      </c>
    </row>
    <row r="53" spans="1:50">
      <c r="A53" s="5" t="s">
        <v>143</v>
      </c>
      <c r="AX53" s="533" t="s">
        <v>544</v>
      </c>
    </row>
    <row r="54" spans="1:50">
      <c r="A54" s="5" t="s">
        <v>144</v>
      </c>
      <c r="AX54" s="533" t="s">
        <v>545</v>
      </c>
    </row>
    <row r="55" spans="1:50">
      <c r="A55" s="5" t="s">
        <v>145</v>
      </c>
      <c r="AX55" s="533" t="s">
        <v>546</v>
      </c>
    </row>
    <row r="56" spans="1:50">
      <c r="A56" s="5" t="s">
        <v>146</v>
      </c>
      <c r="AX56" s="533" t="s">
        <v>547</v>
      </c>
    </row>
    <row r="57" spans="1:50">
      <c r="A57" s="5" t="s">
        <v>403</v>
      </c>
      <c r="AX57" s="533" t="s">
        <v>548</v>
      </c>
    </row>
    <row r="58" spans="1:50">
      <c r="A58" s="5" t="s">
        <v>147</v>
      </c>
      <c r="AX58" s="533" t="s">
        <v>549</v>
      </c>
    </row>
    <row r="59" spans="1:50">
      <c r="A59" s="5" t="s">
        <v>148</v>
      </c>
      <c r="AX59" s="533" t="s">
        <v>550</v>
      </c>
    </row>
    <row r="60" spans="1:50">
      <c r="A60" s="5" t="s">
        <v>149</v>
      </c>
      <c r="AX60" s="533" t="s">
        <v>551</v>
      </c>
    </row>
    <row r="61" spans="1:50" ht="22.8">
      <c r="A61" s="5" t="s">
        <v>150</v>
      </c>
      <c r="AX61" s="533" t="s">
        <v>552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52">
        <v>1</v>
      </c>
      <c r="E9" s="903"/>
      <c r="F9" s="905"/>
      <c r="G9" s="909" t="s">
        <v>88</v>
      </c>
      <c r="H9" s="752"/>
      <c r="I9" s="752">
        <v>1</v>
      </c>
      <c r="J9" s="894"/>
      <c r="K9" s="814" t="s">
        <v>88</v>
      </c>
      <c r="L9" s="763"/>
      <c r="M9" s="763" t="s">
        <v>96</v>
      </c>
      <c r="N9" s="901"/>
      <c r="O9" s="814" t="s">
        <v>88</v>
      </c>
      <c r="P9" s="326"/>
      <c r="Q9" s="326" t="s">
        <v>96</v>
      </c>
      <c r="R9" s="691"/>
      <c r="S9" s="422"/>
    </row>
    <row r="10" spans="1:19" s="102" customFormat="1" ht="17.100000000000001" customHeight="1">
      <c r="A10" s="303"/>
      <c r="C10" s="183"/>
      <c r="D10" s="753"/>
      <c r="E10" s="904"/>
      <c r="F10" s="906"/>
      <c r="G10" s="753"/>
      <c r="H10" s="753"/>
      <c r="I10" s="753"/>
      <c r="J10" s="895"/>
      <c r="K10" s="753"/>
      <c r="L10" s="753"/>
      <c r="M10" s="753"/>
      <c r="N10" s="902"/>
      <c r="O10" s="753"/>
      <c r="P10" s="327"/>
      <c r="Q10" s="121"/>
      <c r="R10" s="121" t="s">
        <v>683</v>
      </c>
      <c r="S10" s="122"/>
    </row>
    <row r="11" spans="1:19" s="102" customFormat="1" ht="17.100000000000001" customHeight="1">
      <c r="A11" s="303"/>
      <c r="C11" s="183"/>
      <c r="D11" s="753"/>
      <c r="E11" s="904"/>
      <c r="F11" s="906"/>
      <c r="G11" s="753"/>
      <c r="H11" s="753"/>
      <c r="I11" s="753"/>
      <c r="J11" s="895"/>
      <c r="K11" s="753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53"/>
      <c r="E12" s="904"/>
      <c r="F12" s="906"/>
      <c r="G12" s="753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93"/>
      <c r="E14" s="907"/>
      <c r="F14" s="908"/>
      <c r="G14" s="910"/>
      <c r="H14" s="752"/>
      <c r="I14" s="752">
        <v>1</v>
      </c>
      <c r="J14" s="894"/>
      <c r="K14" s="814" t="s">
        <v>88</v>
      </c>
      <c r="L14" s="763"/>
      <c r="M14" s="763" t="s">
        <v>96</v>
      </c>
      <c r="N14" s="901"/>
      <c r="O14" s="814" t="s">
        <v>88</v>
      </c>
      <c r="P14" s="326"/>
      <c r="Q14" s="326" t="s">
        <v>96</v>
      </c>
      <c r="R14" s="691"/>
      <c r="S14" s="422"/>
    </row>
    <row r="15" spans="1:19" ht="17.100000000000001" customHeight="1">
      <c r="A15" s="303"/>
      <c r="B15" s="102"/>
      <c r="C15" s="183"/>
      <c r="D15" s="893"/>
      <c r="E15" s="907"/>
      <c r="F15" s="908"/>
      <c r="G15" s="910"/>
      <c r="H15" s="752"/>
      <c r="I15" s="752"/>
      <c r="J15" s="895"/>
      <c r="K15" s="814"/>
      <c r="L15" s="763"/>
      <c r="M15" s="763"/>
      <c r="N15" s="902"/>
      <c r="O15" s="814"/>
      <c r="P15" s="327"/>
      <c r="Q15" s="121"/>
      <c r="R15" s="121" t="s">
        <v>683</v>
      </c>
      <c r="S15" s="122"/>
    </row>
    <row r="16" spans="1:19" ht="17.100000000000001" customHeight="1">
      <c r="A16" s="303"/>
      <c r="B16" s="102"/>
      <c r="C16" s="183"/>
      <c r="D16" s="893"/>
      <c r="E16" s="907"/>
      <c r="F16" s="908"/>
      <c r="G16" s="910"/>
      <c r="H16" s="752"/>
      <c r="I16" s="752"/>
      <c r="J16" s="895"/>
      <c r="K16" s="814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55" ht="17.100000000000001" customHeight="1">
      <c r="A17" s="303"/>
      <c r="B17" s="102"/>
      <c r="C17" s="183"/>
      <c r="D17" s="893"/>
      <c r="E17" s="907"/>
      <c r="F17" s="908"/>
      <c r="G17" s="910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55" ht="17.100000000000001" customHeight="1">
      <c r="A18" s="304"/>
    </row>
    <row r="19" spans="1:55" s="33" customFormat="1" ht="17.100000000000001" customHeight="1">
      <c r="A19" s="33" t="s">
        <v>15</v>
      </c>
      <c r="C19" s="33" t="s">
        <v>96</v>
      </c>
    </row>
    <row r="25" spans="1:55" ht="17.100000000000001" customHeight="1">
      <c r="O25" s="832" t="s">
        <v>300</v>
      </c>
      <c r="P25" s="832"/>
      <c r="Q25" s="832"/>
      <c r="R25" s="834" t="s">
        <v>273</v>
      </c>
      <c r="S25" s="834"/>
      <c r="T25" s="834"/>
      <c r="U25" s="779" t="s">
        <v>338</v>
      </c>
      <c r="W25" s="911"/>
    </row>
    <row r="26" spans="1:55" ht="17.100000000000001" customHeight="1">
      <c r="O26" s="899" t="s">
        <v>693</v>
      </c>
      <c r="P26" s="899" t="s">
        <v>274</v>
      </c>
      <c r="Q26" s="899"/>
      <c r="R26" s="834"/>
      <c r="S26" s="834"/>
      <c r="T26" s="834"/>
      <c r="U26" s="779"/>
      <c r="W26" s="911"/>
    </row>
    <row r="27" spans="1:55" ht="37.5" customHeight="1">
      <c r="O27" s="899"/>
      <c r="P27" s="104" t="s">
        <v>694</v>
      </c>
      <c r="Q27" s="104" t="s">
        <v>6</v>
      </c>
      <c r="R27" s="105" t="s">
        <v>277</v>
      </c>
      <c r="S27" s="833" t="s">
        <v>276</v>
      </c>
      <c r="T27" s="833"/>
      <c r="U27" s="779"/>
      <c r="W27" s="911"/>
    </row>
    <row r="28" spans="1:55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900"/>
      <c r="P28" s="900"/>
      <c r="Q28" s="900"/>
      <c r="R28" s="900"/>
      <c r="S28" s="900"/>
      <c r="T28" s="900"/>
      <c r="U28" s="900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55" s="34" customFormat="1" ht="296.39999999999998">
      <c r="A29" s="828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71"/>
      <c r="P29" s="872"/>
      <c r="Q29" s="872"/>
      <c r="R29" s="872"/>
      <c r="S29" s="872"/>
      <c r="T29" s="872"/>
      <c r="U29" s="872"/>
      <c r="V29" s="872"/>
      <c r="W29" s="872"/>
      <c r="X29" s="872"/>
      <c r="Y29" s="872"/>
      <c r="Z29" s="872"/>
      <c r="AA29" s="872"/>
      <c r="AB29" s="872"/>
      <c r="AC29" s="872"/>
      <c r="AD29" s="872"/>
      <c r="AE29" s="872"/>
      <c r="AF29" s="872"/>
      <c r="AG29" s="872"/>
      <c r="AH29" s="872"/>
      <c r="AI29" s="872"/>
      <c r="AJ29" s="872"/>
      <c r="AK29" s="872"/>
      <c r="AL29" s="872"/>
      <c r="AM29" s="872"/>
      <c r="AN29" s="872"/>
      <c r="AO29" s="872"/>
      <c r="AP29" s="872"/>
      <c r="AQ29" s="873"/>
      <c r="AR29" s="582" t="s">
        <v>623</v>
      </c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</row>
    <row r="30" spans="1:55" s="34" customFormat="1" ht="409.6">
      <c r="A30" s="828"/>
      <c r="B30" s="828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71"/>
      <c r="P30" s="872"/>
      <c r="Q30" s="872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2"/>
      <c r="AC30" s="872"/>
      <c r="AD30" s="872"/>
      <c r="AE30" s="872"/>
      <c r="AF30" s="872"/>
      <c r="AG30" s="872"/>
      <c r="AH30" s="872"/>
      <c r="AI30" s="872"/>
      <c r="AJ30" s="872"/>
      <c r="AK30" s="872"/>
      <c r="AL30" s="872"/>
      <c r="AM30" s="872"/>
      <c r="AN30" s="872"/>
      <c r="AO30" s="872"/>
      <c r="AP30" s="872"/>
      <c r="AQ30" s="873"/>
      <c r="AR30" s="281" t="s">
        <v>484</v>
      </c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</row>
    <row r="31" spans="1:55" s="34" customFormat="1" ht="409.6">
      <c r="A31" s="828"/>
      <c r="B31" s="828"/>
      <c r="C31" s="828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645</v>
      </c>
      <c r="N31" s="280"/>
      <c r="O31" s="871"/>
      <c r="P31" s="872"/>
      <c r="Q31" s="872"/>
      <c r="R31" s="872"/>
      <c r="S31" s="872"/>
      <c r="T31" s="872"/>
      <c r="U31" s="872"/>
      <c r="V31" s="872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2"/>
      <c r="AH31" s="872"/>
      <c r="AI31" s="872"/>
      <c r="AJ31" s="872"/>
      <c r="AK31" s="872"/>
      <c r="AL31" s="872"/>
      <c r="AM31" s="872"/>
      <c r="AN31" s="872"/>
      <c r="AO31" s="872"/>
      <c r="AP31" s="872"/>
      <c r="AQ31" s="873"/>
      <c r="AR31" s="281" t="s">
        <v>650</v>
      </c>
      <c r="AS31" s="293"/>
      <c r="AT31" s="293"/>
      <c r="AU31" s="293"/>
      <c r="AV31" s="312"/>
      <c r="AW31" s="293"/>
      <c r="AX31" s="293"/>
      <c r="AY31" s="293"/>
      <c r="AZ31" s="293"/>
      <c r="BA31" s="293"/>
      <c r="BB31" s="293"/>
      <c r="BC31" s="293"/>
    </row>
    <row r="32" spans="1:55" s="34" customFormat="1" ht="409.6">
      <c r="A32" s="828"/>
      <c r="B32" s="828"/>
      <c r="C32" s="828"/>
      <c r="D32" s="828">
        <v>1</v>
      </c>
      <c r="E32" s="471"/>
      <c r="F32" s="471"/>
      <c r="G32" s="471"/>
      <c r="H32" s="471"/>
      <c r="I32" s="816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74"/>
      <c r="P32" s="875"/>
      <c r="Q32" s="875"/>
      <c r="R32" s="875"/>
      <c r="S32" s="875"/>
      <c r="T32" s="875"/>
      <c r="U32" s="875"/>
      <c r="V32" s="875"/>
      <c r="W32" s="875"/>
      <c r="X32" s="875"/>
      <c r="Y32" s="875"/>
      <c r="Z32" s="875"/>
      <c r="AA32" s="875"/>
      <c r="AB32" s="875"/>
      <c r="AC32" s="875"/>
      <c r="AD32" s="875"/>
      <c r="AE32" s="875"/>
      <c r="AF32" s="875"/>
      <c r="AG32" s="875"/>
      <c r="AH32" s="875"/>
      <c r="AI32" s="875"/>
      <c r="AJ32" s="875"/>
      <c r="AK32" s="875"/>
      <c r="AL32" s="875"/>
      <c r="AM32" s="875"/>
      <c r="AN32" s="875"/>
      <c r="AO32" s="875"/>
      <c r="AP32" s="875"/>
      <c r="AQ32" s="876"/>
      <c r="AR32" s="281" t="s">
        <v>667</v>
      </c>
      <c r="AS32" s="293"/>
      <c r="AT32" s="293"/>
      <c r="AU32" s="293"/>
      <c r="AV32" s="312"/>
      <c r="AW32" s="293"/>
      <c r="AX32" s="293"/>
      <c r="AY32" s="293"/>
      <c r="AZ32" s="293"/>
      <c r="BA32" s="293"/>
      <c r="BB32" s="293"/>
      <c r="BC32" s="293"/>
    </row>
    <row r="33" spans="1:56" s="34" customFormat="1" ht="33.75" customHeight="1">
      <c r="A33" s="828"/>
      <c r="B33" s="828"/>
      <c r="C33" s="828"/>
      <c r="D33" s="828"/>
      <c r="E33" s="828">
        <v>1</v>
      </c>
      <c r="F33" s="471"/>
      <c r="G33" s="471"/>
      <c r="H33" s="471"/>
      <c r="I33" s="816"/>
      <c r="J33" s="816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77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878"/>
      <c r="AK33" s="878"/>
      <c r="AL33" s="878"/>
      <c r="AM33" s="878"/>
      <c r="AN33" s="878"/>
      <c r="AO33" s="878"/>
      <c r="AP33" s="878"/>
      <c r="AQ33" s="879"/>
      <c r="AR33" s="281" t="s">
        <v>485</v>
      </c>
      <c r="AS33" s="293"/>
      <c r="AT33" s="312" t="str">
        <f>strCheckUnique(AU33:AU36)</f>
        <v/>
      </c>
      <c r="AU33" s="293"/>
      <c r="AV33" s="312"/>
      <c r="AW33" s="293"/>
      <c r="AX33" s="293"/>
      <c r="AY33" s="293"/>
      <c r="AZ33" s="293"/>
      <c r="BA33" s="293"/>
      <c r="BB33" s="293"/>
      <c r="BC33" s="293"/>
    </row>
    <row r="34" spans="1:56" s="34" customFormat="1" ht="66" customHeight="1">
      <c r="A34" s="828"/>
      <c r="B34" s="828"/>
      <c r="C34" s="828"/>
      <c r="D34" s="828"/>
      <c r="E34" s="828"/>
      <c r="F34" s="335">
        <v>1</v>
      </c>
      <c r="G34" s="335"/>
      <c r="H34" s="335"/>
      <c r="I34" s="816"/>
      <c r="J34" s="816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29"/>
      <c r="O34" s="701"/>
      <c r="P34" s="191"/>
      <c r="Q34" s="191"/>
      <c r="R34" s="813"/>
      <c r="S34" s="814" t="s">
        <v>87</v>
      </c>
      <c r="T34" s="813"/>
      <c r="U34" s="814" t="s">
        <v>87</v>
      </c>
      <c r="V34" s="701"/>
      <c r="W34" s="191"/>
      <c r="X34" s="191"/>
      <c r="Y34" s="813"/>
      <c r="Z34" s="814" t="s">
        <v>87</v>
      </c>
      <c r="AA34" s="813"/>
      <c r="AB34" s="814" t="s">
        <v>87</v>
      </c>
      <c r="AC34" s="701"/>
      <c r="AD34" s="191"/>
      <c r="AE34" s="191"/>
      <c r="AF34" s="813"/>
      <c r="AG34" s="814" t="s">
        <v>87</v>
      </c>
      <c r="AH34" s="813"/>
      <c r="AI34" s="814" t="s">
        <v>87</v>
      </c>
      <c r="AJ34" s="701"/>
      <c r="AK34" s="191"/>
      <c r="AL34" s="191"/>
      <c r="AM34" s="813"/>
      <c r="AN34" s="814" t="s">
        <v>87</v>
      </c>
      <c r="AO34" s="813"/>
      <c r="AP34" s="814" t="s">
        <v>88</v>
      </c>
      <c r="AQ34" s="277"/>
      <c r="AR34" s="820" t="s">
        <v>624</v>
      </c>
      <c r="AS34" s="293" t="str">
        <f>strCheckDate(O35:AQ35)</f>
        <v/>
      </c>
      <c r="AT34" s="293"/>
      <c r="AU34" s="312" t="str">
        <f>IF(M34="","",M34 )</f>
        <v/>
      </c>
      <c r="AV34" s="312"/>
      <c r="AW34" s="312"/>
      <c r="AX34" s="312"/>
      <c r="AY34" s="293"/>
      <c r="AZ34" s="293"/>
      <c r="BA34" s="293"/>
      <c r="BB34" s="293"/>
      <c r="BC34" s="293"/>
    </row>
    <row r="35" spans="1:56" s="34" customFormat="1" ht="14.25" hidden="1" customHeight="1">
      <c r="A35" s="828"/>
      <c r="B35" s="828"/>
      <c r="C35" s="828"/>
      <c r="D35" s="828"/>
      <c r="E35" s="828"/>
      <c r="F35" s="335"/>
      <c r="G35" s="335"/>
      <c r="H35" s="335"/>
      <c r="I35" s="816"/>
      <c r="J35" s="816"/>
      <c r="K35" s="339"/>
      <c r="L35" s="170"/>
      <c r="M35" s="204"/>
      <c r="N35" s="829"/>
      <c r="O35" s="294"/>
      <c r="P35" s="291"/>
      <c r="Q35" s="292" t="str">
        <f>R34 &amp; "-" &amp; T34</f>
        <v>-</v>
      </c>
      <c r="R35" s="813"/>
      <c r="S35" s="814"/>
      <c r="T35" s="815"/>
      <c r="U35" s="814"/>
      <c r="V35" s="294"/>
      <c r="W35" s="291"/>
      <c r="X35" s="292" t="str">
        <f>Y34 &amp; "-" &amp; AA34</f>
        <v>-</v>
      </c>
      <c r="Y35" s="813"/>
      <c r="Z35" s="814"/>
      <c r="AA35" s="815"/>
      <c r="AB35" s="814"/>
      <c r="AC35" s="294"/>
      <c r="AD35" s="291"/>
      <c r="AE35" s="292" t="str">
        <f>AF34 &amp; "-" &amp; AH34</f>
        <v>-</v>
      </c>
      <c r="AF35" s="813"/>
      <c r="AG35" s="814"/>
      <c r="AH35" s="815"/>
      <c r="AI35" s="814"/>
      <c r="AJ35" s="294"/>
      <c r="AK35" s="291"/>
      <c r="AL35" s="292" t="str">
        <f>AM34 &amp; "-" &amp; AO34</f>
        <v>-</v>
      </c>
      <c r="AM35" s="813"/>
      <c r="AN35" s="814"/>
      <c r="AO35" s="815"/>
      <c r="AP35" s="814"/>
      <c r="AQ35" s="277"/>
      <c r="AR35" s="821"/>
      <c r="AS35" s="293"/>
      <c r="AT35" s="293"/>
      <c r="AU35" s="293"/>
      <c r="AV35" s="312"/>
      <c r="AW35" s="293"/>
      <c r="AX35" s="293"/>
      <c r="AY35" s="293"/>
      <c r="AZ35" s="293"/>
      <c r="BA35" s="293"/>
      <c r="BB35" s="293"/>
      <c r="BC35" s="293"/>
    </row>
    <row r="36" spans="1:56" ht="15" customHeight="1">
      <c r="A36" s="828"/>
      <c r="B36" s="828"/>
      <c r="C36" s="828"/>
      <c r="D36" s="828"/>
      <c r="E36" s="828"/>
      <c r="F36" s="335"/>
      <c r="G36" s="335"/>
      <c r="H36" s="335"/>
      <c r="I36" s="816"/>
      <c r="J36" s="816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56"/>
      <c r="W36" s="156"/>
      <c r="X36" s="156"/>
      <c r="Y36" s="257"/>
      <c r="Z36" s="197"/>
      <c r="AA36" s="197"/>
      <c r="AB36" s="197"/>
      <c r="AC36" s="156"/>
      <c r="AD36" s="156"/>
      <c r="AE36" s="156"/>
      <c r="AF36" s="257"/>
      <c r="AG36" s="197"/>
      <c r="AH36" s="197"/>
      <c r="AI36" s="197"/>
      <c r="AJ36" s="156"/>
      <c r="AK36" s="156"/>
      <c r="AL36" s="156"/>
      <c r="AM36" s="257"/>
      <c r="AN36" s="197"/>
      <c r="AO36" s="197"/>
      <c r="AP36" s="197"/>
      <c r="AQ36" s="185"/>
      <c r="AR36" s="822"/>
      <c r="AS36" s="302"/>
      <c r="AT36" s="302"/>
      <c r="AU36" s="302"/>
      <c r="AV36" s="312"/>
      <c r="AW36" s="302"/>
      <c r="AX36" s="293"/>
      <c r="AY36" s="293"/>
      <c r="AZ36" s="293"/>
      <c r="BA36" s="293"/>
      <c r="BB36" s="293"/>
      <c r="BC36" s="293"/>
      <c r="BD36" s="34"/>
    </row>
    <row r="37" spans="1:56" ht="15" customHeight="1">
      <c r="A37" s="828"/>
      <c r="B37" s="828"/>
      <c r="C37" s="828"/>
      <c r="D37" s="828"/>
      <c r="E37" s="335"/>
      <c r="F37" s="471"/>
      <c r="G37" s="471"/>
      <c r="H37" s="471"/>
      <c r="I37" s="816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56"/>
      <c r="W37" s="156"/>
      <c r="X37" s="156"/>
      <c r="Y37" s="257"/>
      <c r="Z37" s="197"/>
      <c r="AA37" s="197"/>
      <c r="AB37" s="196"/>
      <c r="AC37" s="156"/>
      <c r="AD37" s="156"/>
      <c r="AE37" s="156"/>
      <c r="AF37" s="257"/>
      <c r="AG37" s="197"/>
      <c r="AH37" s="197"/>
      <c r="AI37" s="196"/>
      <c r="AJ37" s="156"/>
      <c r="AK37" s="156"/>
      <c r="AL37" s="156"/>
      <c r="AM37" s="257"/>
      <c r="AN37" s="197"/>
      <c r="AO37" s="197"/>
      <c r="AP37" s="196"/>
      <c r="AQ37" s="197"/>
      <c r="AR37" s="185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</row>
    <row r="38" spans="1:56" ht="15" customHeight="1">
      <c r="A38" s="828"/>
      <c r="B38" s="828"/>
      <c r="C38" s="828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56"/>
      <c r="W38" s="156"/>
      <c r="X38" s="156"/>
      <c r="Y38" s="257"/>
      <c r="Z38" s="197"/>
      <c r="AA38" s="197"/>
      <c r="AB38" s="196"/>
      <c r="AC38" s="156"/>
      <c r="AD38" s="156"/>
      <c r="AE38" s="156"/>
      <c r="AF38" s="257"/>
      <c r="AG38" s="197"/>
      <c r="AH38" s="197"/>
      <c r="AI38" s="196"/>
      <c r="AJ38" s="156"/>
      <c r="AK38" s="156"/>
      <c r="AL38" s="156"/>
      <c r="AM38" s="257"/>
      <c r="AN38" s="197"/>
      <c r="AO38" s="197"/>
      <c r="AP38" s="196"/>
      <c r="AQ38" s="197"/>
      <c r="AR38" s="185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</row>
    <row r="39" spans="1:56" ht="15" customHeight="1">
      <c r="A39" s="828"/>
      <c r="B39" s="828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676</v>
      </c>
      <c r="N39" s="197"/>
      <c r="O39" s="161"/>
      <c r="P39" s="161"/>
      <c r="Q39" s="161"/>
      <c r="R39" s="257"/>
      <c r="S39" s="197"/>
      <c r="T39" s="197"/>
      <c r="U39" s="196"/>
      <c r="V39" s="161"/>
      <c r="W39" s="161"/>
      <c r="X39" s="161"/>
      <c r="Y39" s="257"/>
      <c r="Z39" s="197"/>
      <c r="AA39" s="197"/>
      <c r="AB39" s="196"/>
      <c r="AC39" s="161"/>
      <c r="AD39" s="161"/>
      <c r="AE39" s="161"/>
      <c r="AF39" s="257"/>
      <c r="AG39" s="197"/>
      <c r="AH39" s="197"/>
      <c r="AI39" s="196"/>
      <c r="AJ39" s="161"/>
      <c r="AK39" s="161"/>
      <c r="AL39" s="161"/>
      <c r="AM39" s="257"/>
      <c r="AN39" s="197"/>
      <c r="AO39" s="197"/>
      <c r="AP39" s="196"/>
      <c r="AQ39" s="197"/>
      <c r="AR39" s="185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</row>
    <row r="40" spans="1:56" ht="15" customHeight="1">
      <c r="A40" s="828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61"/>
      <c r="W40" s="161"/>
      <c r="X40" s="161"/>
      <c r="Y40" s="257"/>
      <c r="Z40" s="197"/>
      <c r="AA40" s="197"/>
      <c r="AB40" s="196"/>
      <c r="AC40" s="161"/>
      <c r="AD40" s="161"/>
      <c r="AE40" s="161"/>
      <c r="AF40" s="257"/>
      <c r="AG40" s="197"/>
      <c r="AH40" s="197"/>
      <c r="AI40" s="196"/>
      <c r="AJ40" s="161"/>
      <c r="AK40" s="161"/>
      <c r="AL40" s="161"/>
      <c r="AM40" s="257"/>
      <c r="AN40" s="197"/>
      <c r="AO40" s="197"/>
      <c r="AP40" s="196"/>
      <c r="AQ40" s="197"/>
      <c r="AR40" s="185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</row>
    <row r="41" spans="1:56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61"/>
      <c r="W41" s="161"/>
      <c r="X41" s="161"/>
      <c r="Y41" s="257"/>
      <c r="Z41" s="197"/>
      <c r="AA41" s="197"/>
      <c r="AB41" s="196"/>
      <c r="AC41" s="161"/>
      <c r="AD41" s="161"/>
      <c r="AE41" s="161"/>
      <c r="AF41" s="257"/>
      <c r="AG41" s="197"/>
      <c r="AH41" s="197"/>
      <c r="AI41" s="196"/>
      <c r="AJ41" s="161"/>
      <c r="AK41" s="161"/>
      <c r="AL41" s="161"/>
      <c r="AM41" s="257"/>
      <c r="AN41" s="197"/>
      <c r="AO41" s="197"/>
      <c r="AP41" s="196"/>
      <c r="AQ41" s="197"/>
      <c r="AR41" s="185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</row>
    <row r="42" spans="1:56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56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5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56" s="34" customFormat="1" ht="22.8">
      <c r="A45" s="828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86"/>
      <c r="P45" s="872"/>
      <c r="Q45" s="872"/>
      <c r="R45" s="872"/>
      <c r="S45" s="872"/>
      <c r="T45" s="872"/>
      <c r="U45" s="872"/>
      <c r="V45" s="873"/>
      <c r="W45" s="582" t="s">
        <v>623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56" s="34" customFormat="1" ht="34.200000000000003">
      <c r="A46" s="828"/>
      <c r="B46" s="828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86"/>
      <c r="P46" s="872"/>
      <c r="Q46" s="872"/>
      <c r="R46" s="872"/>
      <c r="S46" s="872"/>
      <c r="T46" s="872"/>
      <c r="U46" s="872"/>
      <c r="V46" s="873"/>
      <c r="W46" s="281" t="s">
        <v>484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56" s="34" customFormat="1" ht="45.6">
      <c r="A47" s="828"/>
      <c r="B47" s="828"/>
      <c r="C47" s="828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645</v>
      </c>
      <c r="N47" s="280"/>
      <c r="O47" s="886"/>
      <c r="P47" s="872"/>
      <c r="Q47" s="872"/>
      <c r="R47" s="872"/>
      <c r="S47" s="872"/>
      <c r="T47" s="872"/>
      <c r="U47" s="872"/>
      <c r="V47" s="873"/>
      <c r="W47" s="281" t="s">
        <v>650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56" s="34" customFormat="1" ht="34.200000000000003">
      <c r="A48" s="828"/>
      <c r="B48" s="828"/>
      <c r="C48" s="828"/>
      <c r="D48" s="828">
        <v>1</v>
      </c>
      <c r="E48" s="471"/>
      <c r="F48" s="471"/>
      <c r="G48" s="471"/>
      <c r="H48" s="471"/>
      <c r="I48" s="816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74"/>
      <c r="P48" s="875"/>
      <c r="Q48" s="875"/>
      <c r="R48" s="875"/>
      <c r="S48" s="875"/>
      <c r="T48" s="875"/>
      <c r="U48" s="875"/>
      <c r="V48" s="876"/>
      <c r="W48" s="281" t="s">
        <v>667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28"/>
      <c r="B49" s="828"/>
      <c r="C49" s="828"/>
      <c r="D49" s="828"/>
      <c r="E49" s="828">
        <v>1</v>
      </c>
      <c r="F49" s="471"/>
      <c r="G49" s="471"/>
      <c r="H49" s="471"/>
      <c r="I49" s="816"/>
      <c r="J49" s="816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77"/>
      <c r="P49" s="878"/>
      <c r="Q49" s="878"/>
      <c r="R49" s="878"/>
      <c r="S49" s="878"/>
      <c r="T49" s="878"/>
      <c r="U49" s="878"/>
      <c r="V49" s="879"/>
      <c r="W49" s="281" t="s">
        <v>485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28"/>
      <c r="B50" s="828"/>
      <c r="C50" s="828"/>
      <c r="D50" s="828"/>
      <c r="E50" s="828"/>
      <c r="F50" s="335">
        <v>1</v>
      </c>
      <c r="G50" s="335"/>
      <c r="H50" s="335"/>
      <c r="I50" s="816"/>
      <c r="J50" s="816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29"/>
      <c r="O50" s="191"/>
      <c r="P50" s="191"/>
      <c r="Q50" s="191"/>
      <c r="R50" s="813"/>
      <c r="S50" s="814" t="s">
        <v>87</v>
      </c>
      <c r="T50" s="813"/>
      <c r="U50" s="814" t="s">
        <v>88</v>
      </c>
      <c r="V50" s="277"/>
      <c r="W50" s="820" t="s">
        <v>624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28"/>
      <c r="B51" s="828"/>
      <c r="C51" s="828"/>
      <c r="D51" s="828"/>
      <c r="E51" s="828"/>
      <c r="F51" s="335"/>
      <c r="G51" s="335"/>
      <c r="H51" s="335"/>
      <c r="I51" s="816"/>
      <c r="J51" s="816"/>
      <c r="K51" s="339"/>
      <c r="L51" s="170"/>
      <c r="M51" s="204"/>
      <c r="N51" s="829"/>
      <c r="O51" s="294"/>
      <c r="P51" s="291"/>
      <c r="Q51" s="292" t="str">
        <f>R50 &amp; "-" &amp; T50</f>
        <v>-</v>
      </c>
      <c r="R51" s="813"/>
      <c r="S51" s="814"/>
      <c r="T51" s="815"/>
      <c r="U51" s="814"/>
      <c r="V51" s="277"/>
      <c r="W51" s="821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28"/>
      <c r="B52" s="828"/>
      <c r="C52" s="828"/>
      <c r="D52" s="828"/>
      <c r="E52" s="828"/>
      <c r="F52" s="335"/>
      <c r="G52" s="335"/>
      <c r="H52" s="335"/>
      <c r="I52" s="816"/>
      <c r="J52" s="816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822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28"/>
      <c r="B53" s="828"/>
      <c r="C53" s="828"/>
      <c r="D53" s="828"/>
      <c r="E53" s="335"/>
      <c r="F53" s="471"/>
      <c r="G53" s="471"/>
      <c r="H53" s="471"/>
      <c r="I53" s="816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28"/>
      <c r="B54" s="828"/>
      <c r="C54" s="828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28"/>
      <c r="B55" s="828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676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28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8" hidden="1">
      <c r="A61" s="828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27"/>
      <c r="P61" s="827"/>
      <c r="Q61" s="827"/>
      <c r="R61" s="827"/>
      <c r="S61" s="827"/>
      <c r="T61" s="827"/>
      <c r="U61" s="827"/>
      <c r="V61" s="827"/>
      <c r="W61" s="582" t="s">
        <v>623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34.200000000000003" hidden="1">
      <c r="A62" s="828"/>
      <c r="B62" s="828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27"/>
      <c r="P62" s="827"/>
      <c r="Q62" s="827"/>
      <c r="R62" s="827"/>
      <c r="S62" s="827"/>
      <c r="T62" s="827"/>
      <c r="U62" s="827"/>
      <c r="V62" s="827"/>
      <c r="W62" s="281" t="s">
        <v>484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.6" hidden="1">
      <c r="A63" s="828"/>
      <c r="B63" s="828"/>
      <c r="C63" s="828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645</v>
      </c>
      <c r="N63" s="280"/>
      <c r="O63" s="827"/>
      <c r="P63" s="827"/>
      <c r="Q63" s="827"/>
      <c r="R63" s="827"/>
      <c r="S63" s="827"/>
      <c r="T63" s="827"/>
      <c r="U63" s="827"/>
      <c r="V63" s="827"/>
      <c r="W63" s="281" t="s">
        <v>650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4.200000000000003" hidden="1">
      <c r="A64" s="828"/>
      <c r="B64" s="828"/>
      <c r="C64" s="828"/>
      <c r="D64" s="828">
        <v>1</v>
      </c>
      <c r="E64" s="471"/>
      <c r="F64" s="471"/>
      <c r="G64" s="471"/>
      <c r="H64" s="471"/>
      <c r="I64" s="816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25"/>
      <c r="P64" s="825"/>
      <c r="Q64" s="825"/>
      <c r="R64" s="825"/>
      <c r="S64" s="825"/>
      <c r="T64" s="825"/>
      <c r="U64" s="825"/>
      <c r="V64" s="825"/>
      <c r="W64" s="281" t="s">
        <v>603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28"/>
      <c r="B65" s="828"/>
      <c r="C65" s="828"/>
      <c r="D65" s="828"/>
      <c r="E65" s="828">
        <v>1</v>
      </c>
      <c r="F65" s="471"/>
      <c r="G65" s="471"/>
      <c r="H65" s="471"/>
      <c r="I65" s="816"/>
      <c r="J65" s="816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24"/>
      <c r="P65" s="824"/>
      <c r="Q65" s="824"/>
      <c r="R65" s="824"/>
      <c r="S65" s="824"/>
      <c r="T65" s="824"/>
      <c r="U65" s="824"/>
      <c r="V65" s="824"/>
      <c r="W65" s="281" t="s">
        <v>485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28"/>
      <c r="B66" s="828"/>
      <c r="C66" s="828"/>
      <c r="D66" s="828"/>
      <c r="E66" s="828"/>
      <c r="F66" s="335">
        <v>1</v>
      </c>
      <c r="G66" s="335"/>
      <c r="H66" s="335"/>
      <c r="I66" s="816"/>
      <c r="J66" s="816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29"/>
      <c r="O66" s="191"/>
      <c r="P66" s="191"/>
      <c r="Q66" s="191"/>
      <c r="R66" s="813"/>
      <c r="S66" s="814" t="s">
        <v>87</v>
      </c>
      <c r="T66" s="813"/>
      <c r="U66" s="814" t="s">
        <v>88</v>
      </c>
      <c r="V66" s="277"/>
      <c r="W66" s="820" t="s">
        <v>624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28"/>
      <c r="B67" s="828"/>
      <c r="C67" s="828"/>
      <c r="D67" s="828"/>
      <c r="E67" s="828"/>
      <c r="F67" s="335"/>
      <c r="G67" s="335"/>
      <c r="H67" s="335"/>
      <c r="I67" s="816"/>
      <c r="J67" s="816"/>
      <c r="K67" s="339"/>
      <c r="L67" s="170"/>
      <c r="M67" s="204"/>
      <c r="N67" s="829"/>
      <c r="O67" s="294"/>
      <c r="P67" s="291"/>
      <c r="Q67" s="292" t="str">
        <f>R66 &amp; "-" &amp; T66</f>
        <v>-</v>
      </c>
      <c r="R67" s="813"/>
      <c r="S67" s="814"/>
      <c r="T67" s="815"/>
      <c r="U67" s="814"/>
      <c r="V67" s="277"/>
      <c r="W67" s="821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28"/>
      <c r="B68" s="828"/>
      <c r="C68" s="828"/>
      <c r="D68" s="828"/>
      <c r="E68" s="828"/>
      <c r="F68" s="335"/>
      <c r="G68" s="335"/>
      <c r="H68" s="335"/>
      <c r="I68" s="816"/>
      <c r="J68" s="816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22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3.8" hidden="1">
      <c r="A69" s="828"/>
      <c r="B69" s="828"/>
      <c r="C69" s="828"/>
      <c r="D69" s="828"/>
      <c r="E69" s="335"/>
      <c r="F69" s="471"/>
      <c r="G69" s="471"/>
      <c r="H69" s="471"/>
      <c r="I69" s="816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3.8" hidden="1">
      <c r="A70" s="828"/>
      <c r="B70" s="828"/>
      <c r="C70" s="828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3.8" hidden="1">
      <c r="A71" s="828"/>
      <c r="B71" s="828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676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3.8" hidden="1">
      <c r="A72" s="828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3.8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8" hidden="1">
      <c r="A77" s="828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86"/>
      <c r="P77" s="872"/>
      <c r="Q77" s="872"/>
      <c r="R77" s="872"/>
      <c r="S77" s="872"/>
      <c r="T77" s="872"/>
      <c r="U77" s="872"/>
      <c r="V77" s="873"/>
      <c r="W77" s="582" t="s">
        <v>623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34.200000000000003" hidden="1">
      <c r="A78" s="828"/>
      <c r="B78" s="828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86"/>
      <c r="P78" s="872"/>
      <c r="Q78" s="872"/>
      <c r="R78" s="872"/>
      <c r="S78" s="872"/>
      <c r="T78" s="872"/>
      <c r="U78" s="872"/>
      <c r="V78" s="873"/>
      <c r="W78" s="281" t="s">
        <v>484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.6" hidden="1">
      <c r="A79" s="828"/>
      <c r="B79" s="828"/>
      <c r="C79" s="828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645</v>
      </c>
      <c r="N79" s="280"/>
      <c r="O79" s="886"/>
      <c r="P79" s="872"/>
      <c r="Q79" s="872"/>
      <c r="R79" s="872"/>
      <c r="S79" s="872"/>
      <c r="T79" s="872"/>
      <c r="U79" s="872"/>
      <c r="V79" s="873"/>
      <c r="W79" s="281" t="s">
        <v>650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4.200000000000003" hidden="1">
      <c r="A80" s="828"/>
      <c r="B80" s="828"/>
      <c r="C80" s="828"/>
      <c r="D80" s="828">
        <v>1</v>
      </c>
      <c r="E80" s="471"/>
      <c r="F80" s="471"/>
      <c r="G80" s="471"/>
      <c r="H80" s="471"/>
      <c r="I80" s="816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74"/>
      <c r="P80" s="875"/>
      <c r="Q80" s="875"/>
      <c r="R80" s="875"/>
      <c r="S80" s="875"/>
      <c r="T80" s="875"/>
      <c r="U80" s="875"/>
      <c r="V80" s="876"/>
      <c r="W80" s="281" t="s">
        <v>603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28"/>
      <c r="B81" s="828"/>
      <c r="C81" s="828"/>
      <c r="D81" s="828"/>
      <c r="E81" s="828">
        <v>1</v>
      </c>
      <c r="F81" s="471"/>
      <c r="G81" s="471"/>
      <c r="H81" s="471"/>
      <c r="I81" s="816"/>
      <c r="J81" s="816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77"/>
      <c r="P81" s="878"/>
      <c r="Q81" s="878"/>
      <c r="R81" s="878"/>
      <c r="S81" s="878"/>
      <c r="T81" s="878"/>
      <c r="U81" s="878"/>
      <c r="V81" s="879"/>
      <c r="W81" s="281" t="s">
        <v>485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28"/>
      <c r="B82" s="828"/>
      <c r="C82" s="828"/>
      <c r="D82" s="828"/>
      <c r="E82" s="828"/>
      <c r="F82" s="335">
        <v>1</v>
      </c>
      <c r="G82" s="335"/>
      <c r="H82" s="335"/>
      <c r="I82" s="816"/>
      <c r="J82" s="816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13"/>
      <c r="S82" s="814" t="s">
        <v>87</v>
      </c>
      <c r="T82" s="813"/>
      <c r="U82" s="814" t="s">
        <v>88</v>
      </c>
      <c r="V82" s="277"/>
      <c r="W82" s="820" t="s">
        <v>624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28"/>
      <c r="B83" s="828"/>
      <c r="C83" s="828"/>
      <c r="D83" s="828"/>
      <c r="E83" s="828"/>
      <c r="F83" s="335"/>
      <c r="G83" s="335"/>
      <c r="H83" s="335"/>
      <c r="I83" s="816"/>
      <c r="J83" s="816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3"/>
      <c r="S83" s="814"/>
      <c r="T83" s="815"/>
      <c r="U83" s="814"/>
      <c r="V83" s="277"/>
      <c r="W83" s="821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28"/>
      <c r="B84" s="828"/>
      <c r="C84" s="828"/>
      <c r="D84" s="828"/>
      <c r="E84" s="828"/>
      <c r="F84" s="335"/>
      <c r="G84" s="335"/>
      <c r="H84" s="335"/>
      <c r="I84" s="816"/>
      <c r="J84" s="816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2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3.8" hidden="1">
      <c r="A85" s="828"/>
      <c r="B85" s="828"/>
      <c r="C85" s="828"/>
      <c r="D85" s="828"/>
      <c r="E85" s="335"/>
      <c r="F85" s="471"/>
      <c r="G85" s="471"/>
      <c r="H85" s="471"/>
      <c r="I85" s="816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3.8" hidden="1">
      <c r="A86" s="828"/>
      <c r="B86" s="828"/>
      <c r="C86" s="828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3.8" hidden="1">
      <c r="A87" s="828"/>
      <c r="B87" s="828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676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3.8" hidden="1">
      <c r="A88" s="828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3.8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86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  <c r="AA92" s="873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86"/>
      <c r="P93" s="872"/>
      <c r="Q93" s="872"/>
      <c r="R93" s="872"/>
      <c r="S93" s="872"/>
      <c r="T93" s="872"/>
      <c r="U93" s="872"/>
      <c r="V93" s="872"/>
      <c r="W93" s="872"/>
      <c r="X93" s="872"/>
      <c r="Y93" s="872"/>
      <c r="Z93" s="872"/>
      <c r="AA93" s="873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86"/>
      <c r="P94" s="872"/>
      <c r="Q94" s="872"/>
      <c r="R94" s="872"/>
      <c r="S94" s="872"/>
      <c r="T94" s="872"/>
      <c r="U94" s="872"/>
      <c r="V94" s="872"/>
      <c r="W94" s="872"/>
      <c r="X94" s="872"/>
      <c r="Y94" s="872"/>
      <c r="Z94" s="872"/>
      <c r="AA94" s="873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86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3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15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87"/>
      <c r="J97" s="299"/>
      <c r="K97" s="202"/>
      <c r="L97" s="169" t="s">
        <v>22</v>
      </c>
      <c r="M97" s="172" t="s">
        <v>10</v>
      </c>
      <c r="N97" s="267"/>
      <c r="O97" s="896"/>
      <c r="P97" s="897"/>
      <c r="Q97" s="897"/>
      <c r="R97" s="897"/>
      <c r="S97" s="897"/>
      <c r="T97" s="897"/>
      <c r="U97" s="897"/>
      <c r="V97" s="897"/>
      <c r="W97" s="897"/>
      <c r="X97" s="897"/>
      <c r="Y97" s="897"/>
      <c r="Z97" s="897"/>
      <c r="AA97" s="898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87"/>
      <c r="J98" s="843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88"/>
      <c r="X98" s="814" t="s">
        <v>87</v>
      </c>
      <c r="Y98" s="888"/>
      <c r="Z98" s="880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15" hidden="1" customHeight="1">
      <c r="G99" s="201"/>
      <c r="H99" s="199"/>
      <c r="I99" s="887"/>
      <c r="J99" s="843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89"/>
      <c r="X99" s="814"/>
      <c r="Y99" s="889"/>
      <c r="Z99" s="881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87"/>
      <c r="J100" s="843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88"/>
      <c r="X100" s="814" t="s">
        <v>87</v>
      </c>
      <c r="Y100" s="888"/>
      <c r="Z100" s="880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15" hidden="1" customHeight="1">
      <c r="G101" s="201"/>
      <c r="H101" s="199"/>
      <c r="I101" s="887"/>
      <c r="J101" s="843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89"/>
      <c r="X101" s="814"/>
      <c r="Y101" s="889"/>
      <c r="Z101" s="881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87"/>
      <c r="J102" s="843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87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86"/>
      <c r="P114" s="872"/>
      <c r="Q114" s="872"/>
      <c r="R114" s="872"/>
      <c r="S114" s="872"/>
      <c r="T114" s="872"/>
      <c r="U114" s="872"/>
      <c r="V114" s="873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86"/>
      <c r="P115" s="872"/>
      <c r="Q115" s="872"/>
      <c r="R115" s="872"/>
      <c r="S115" s="872"/>
      <c r="T115" s="872"/>
      <c r="U115" s="872"/>
      <c r="V115" s="873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86"/>
      <c r="P116" s="872"/>
      <c r="Q116" s="872"/>
      <c r="R116" s="872"/>
      <c r="S116" s="872"/>
      <c r="T116" s="872"/>
      <c r="U116" s="872"/>
      <c r="V116" s="873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86"/>
      <c r="P117" s="872"/>
      <c r="Q117" s="872"/>
      <c r="R117" s="872"/>
      <c r="S117" s="872"/>
      <c r="T117" s="872"/>
      <c r="U117" s="872"/>
      <c r="V117" s="873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" hidden="1" customHeight="1">
      <c r="G118" s="179"/>
      <c r="H118" s="177"/>
      <c r="I118" s="842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42"/>
      <c r="J119" s="843"/>
      <c r="L119" s="169" t="s">
        <v>22</v>
      </c>
      <c r="M119" s="172" t="s">
        <v>10</v>
      </c>
      <c r="N119" s="267"/>
      <c r="O119" s="896"/>
      <c r="P119" s="897"/>
      <c r="Q119" s="897"/>
      <c r="R119" s="897"/>
      <c r="S119" s="897"/>
      <c r="T119" s="897"/>
      <c r="U119" s="897"/>
      <c r="V119" s="898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42"/>
      <c r="J120" s="843"/>
      <c r="K120" s="202"/>
      <c r="L120" s="170"/>
      <c r="M120" s="173"/>
      <c r="N120" s="204"/>
      <c r="O120" s="191"/>
      <c r="P120" s="191"/>
      <c r="Q120" s="191"/>
      <c r="R120" s="882"/>
      <c r="S120" s="915" t="s">
        <v>87</v>
      </c>
      <c r="T120" s="882"/>
      <c r="U120" s="880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15" hidden="1" customHeight="1">
      <c r="G121" s="181"/>
      <c r="H121" s="177"/>
      <c r="I121" s="842"/>
      <c r="J121" s="843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83"/>
      <c r="S121" s="916"/>
      <c r="T121" s="883"/>
      <c r="U121" s="881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42"/>
      <c r="J122" s="843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42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86"/>
      <c r="P131" s="872"/>
      <c r="Q131" s="872"/>
      <c r="R131" s="872"/>
      <c r="S131" s="872"/>
      <c r="T131" s="872"/>
      <c r="U131" s="872"/>
      <c r="V131" s="873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86"/>
      <c r="P132" s="872"/>
      <c r="Q132" s="872"/>
      <c r="R132" s="872"/>
      <c r="S132" s="872"/>
      <c r="T132" s="872"/>
      <c r="U132" s="872"/>
      <c r="V132" s="873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86"/>
      <c r="P133" s="872"/>
      <c r="Q133" s="872"/>
      <c r="R133" s="872"/>
      <c r="S133" s="872"/>
      <c r="T133" s="872"/>
      <c r="U133" s="872"/>
      <c r="V133" s="873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86"/>
      <c r="P134" s="872"/>
      <c r="Q134" s="872"/>
      <c r="R134" s="872"/>
      <c r="S134" s="872"/>
      <c r="T134" s="872"/>
      <c r="U134" s="872"/>
      <c r="V134" s="873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" hidden="1" customHeight="1">
      <c r="G135" s="179"/>
      <c r="H135" s="177"/>
      <c r="I135" s="842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42"/>
      <c r="J136" s="843"/>
      <c r="L136" s="169" t="s">
        <v>22</v>
      </c>
      <c r="M136" s="172" t="s">
        <v>10</v>
      </c>
      <c r="N136" s="267"/>
      <c r="O136" s="896"/>
      <c r="P136" s="897"/>
      <c r="Q136" s="897"/>
      <c r="R136" s="897"/>
      <c r="S136" s="897"/>
      <c r="T136" s="897"/>
      <c r="U136" s="897"/>
      <c r="V136" s="898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42"/>
      <c r="J137" s="843"/>
      <c r="K137" s="202"/>
      <c r="L137" s="170"/>
      <c r="M137" s="173"/>
      <c r="N137" s="204"/>
      <c r="O137" s="191"/>
      <c r="P137" s="191"/>
      <c r="Q137" s="191"/>
      <c r="R137" s="882"/>
      <c r="S137" s="915" t="s">
        <v>87</v>
      </c>
      <c r="T137" s="882"/>
      <c r="U137" s="880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15" hidden="1" customHeight="1">
      <c r="G138" s="181"/>
      <c r="H138" s="177"/>
      <c r="I138" s="842"/>
      <c r="J138" s="843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83"/>
      <c r="S138" s="916"/>
      <c r="T138" s="883"/>
      <c r="U138" s="881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42"/>
      <c r="J139" s="843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42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86"/>
      <c r="P148" s="872"/>
      <c r="Q148" s="872"/>
      <c r="R148" s="872"/>
      <c r="S148" s="872"/>
      <c r="T148" s="872"/>
      <c r="U148" s="872"/>
      <c r="V148" s="873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86"/>
      <c r="P149" s="872"/>
      <c r="Q149" s="872"/>
      <c r="R149" s="872"/>
      <c r="S149" s="872"/>
      <c r="T149" s="872"/>
      <c r="U149" s="872"/>
      <c r="V149" s="873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86"/>
      <c r="P150" s="872"/>
      <c r="Q150" s="872"/>
      <c r="R150" s="872"/>
      <c r="S150" s="872"/>
      <c r="T150" s="872"/>
      <c r="U150" s="872"/>
      <c r="V150" s="873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86"/>
      <c r="P151" s="872"/>
      <c r="Q151" s="872"/>
      <c r="R151" s="872"/>
      <c r="S151" s="872"/>
      <c r="T151" s="872"/>
      <c r="U151" s="872"/>
      <c r="V151" s="873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" hidden="1" customHeight="1">
      <c r="G152" s="179"/>
      <c r="H152" s="177"/>
      <c r="I152" s="842"/>
      <c r="J152" s="180"/>
      <c r="L152" s="169" t="s">
        <v>12</v>
      </c>
      <c r="M152" s="171" t="s">
        <v>9</v>
      </c>
      <c r="N152" s="190"/>
      <c r="O152" s="877"/>
      <c r="P152" s="878"/>
      <c r="Q152" s="878"/>
      <c r="R152" s="878"/>
      <c r="S152" s="878"/>
      <c r="T152" s="878"/>
      <c r="U152" s="878"/>
      <c r="V152" s="879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42"/>
      <c r="J153" s="843"/>
      <c r="L153" s="169" t="s">
        <v>22</v>
      </c>
      <c r="M153" s="172" t="s">
        <v>10</v>
      </c>
      <c r="N153" s="267"/>
      <c r="O153" s="896"/>
      <c r="P153" s="897"/>
      <c r="Q153" s="897"/>
      <c r="R153" s="897"/>
      <c r="S153" s="897"/>
      <c r="T153" s="897"/>
      <c r="U153" s="897"/>
      <c r="V153" s="898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42"/>
      <c r="J154" s="843"/>
      <c r="K154" s="202"/>
      <c r="L154" s="170"/>
      <c r="M154" s="173"/>
      <c r="N154" s="204"/>
      <c r="O154" s="319"/>
      <c r="P154" s="191"/>
      <c r="Q154" s="191"/>
      <c r="R154" s="882"/>
      <c r="S154" s="915" t="s">
        <v>87</v>
      </c>
      <c r="T154" s="882"/>
      <c r="U154" s="880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15" hidden="1" customHeight="1">
      <c r="G155" s="181"/>
      <c r="H155" s="177"/>
      <c r="I155" s="842"/>
      <c r="J155" s="843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83"/>
      <c r="S155" s="916"/>
      <c r="T155" s="883"/>
      <c r="U155" s="881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42"/>
      <c r="J156" s="843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42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8">
      <c r="A166" s="838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84"/>
      <c r="O166" s="885"/>
      <c r="P166" s="885"/>
      <c r="Q166" s="885"/>
      <c r="R166" s="885"/>
      <c r="S166" s="885"/>
      <c r="T166" s="885"/>
      <c r="U166" s="885"/>
      <c r="V166" s="885"/>
      <c r="W166" s="885"/>
      <c r="X166" s="885"/>
      <c r="Y166" s="885"/>
      <c r="Z166" s="885"/>
      <c r="AA166" s="885"/>
      <c r="AB166" s="885"/>
      <c r="AC166" s="885"/>
      <c r="AD166" s="885"/>
      <c r="AE166" s="885"/>
      <c r="AF166" s="885"/>
      <c r="AG166" s="885"/>
      <c r="AH166" s="885"/>
      <c r="AI166" s="885"/>
      <c r="AJ166" s="885"/>
      <c r="AK166" s="885"/>
      <c r="AL166" s="855"/>
      <c r="AM166" s="633" t="s">
        <v>623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34.200000000000003">
      <c r="A167" s="838"/>
      <c r="B167" s="838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913"/>
      <c r="O167" s="914"/>
      <c r="P167" s="914"/>
      <c r="Q167" s="914"/>
      <c r="R167" s="914"/>
      <c r="S167" s="914"/>
      <c r="T167" s="914"/>
      <c r="U167" s="914"/>
      <c r="V167" s="914"/>
      <c r="W167" s="914"/>
      <c r="X167" s="914"/>
      <c r="Y167" s="914"/>
      <c r="Z167" s="914"/>
      <c r="AA167" s="914"/>
      <c r="AB167" s="914"/>
      <c r="AC167" s="914"/>
      <c r="AD167" s="914"/>
      <c r="AE167" s="914"/>
      <c r="AF167" s="914"/>
      <c r="AG167" s="914"/>
      <c r="AH167" s="914"/>
      <c r="AI167" s="914"/>
      <c r="AJ167" s="914"/>
      <c r="AK167" s="914"/>
      <c r="AL167" s="858"/>
      <c r="AM167" s="632" t="s">
        <v>484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.6">
      <c r="A168" s="838"/>
      <c r="B168" s="838"/>
      <c r="C168" s="838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645</v>
      </c>
      <c r="N168" s="913"/>
      <c r="O168" s="914"/>
      <c r="P168" s="914"/>
      <c r="Q168" s="914"/>
      <c r="R168" s="914"/>
      <c r="S168" s="914"/>
      <c r="T168" s="914"/>
      <c r="U168" s="914"/>
      <c r="V168" s="914"/>
      <c r="W168" s="914"/>
      <c r="X168" s="914"/>
      <c r="Y168" s="914"/>
      <c r="Z168" s="914"/>
      <c r="AA168" s="914"/>
      <c r="AB168" s="914"/>
      <c r="AC168" s="914"/>
      <c r="AD168" s="914"/>
      <c r="AE168" s="914"/>
      <c r="AF168" s="914"/>
      <c r="AG168" s="914"/>
      <c r="AH168" s="914"/>
      <c r="AI168" s="914"/>
      <c r="AJ168" s="914"/>
      <c r="AK168" s="914"/>
      <c r="AL168" s="858"/>
      <c r="AM168" s="632" t="s">
        <v>674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38"/>
      <c r="B169" s="838"/>
      <c r="C169" s="838"/>
      <c r="D169" s="838">
        <v>1</v>
      </c>
      <c r="E169" s="293"/>
      <c r="F169" s="343"/>
      <c r="G169" s="561"/>
      <c r="H169" s="561"/>
      <c r="I169" s="842"/>
      <c r="J169" s="843"/>
      <c r="K169" s="816"/>
      <c r="L169" s="844" t="str">
        <f>mergeValue(A169) &amp;"."&amp; mergeValue(B169)&amp;"."&amp; mergeValue(C169)&amp;"."&amp; mergeValue(D169)</f>
        <v>1.1.1.1</v>
      </c>
      <c r="M169" s="845"/>
      <c r="N169" s="814" t="s">
        <v>87</v>
      </c>
      <c r="O169" s="839"/>
      <c r="P169" s="848" t="s">
        <v>96</v>
      </c>
      <c r="Q169" s="849"/>
      <c r="R169" s="814" t="s">
        <v>88</v>
      </c>
      <c r="S169" s="839"/>
      <c r="T169" s="846">
        <v>1</v>
      </c>
      <c r="U169" s="850"/>
      <c r="V169" s="814" t="s">
        <v>88</v>
      </c>
      <c r="W169" s="839"/>
      <c r="X169" s="846">
        <v>1</v>
      </c>
      <c r="Y169" s="847"/>
      <c r="Z169" s="814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30" t="s">
        <v>675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38"/>
      <c r="B170" s="838"/>
      <c r="C170" s="838"/>
      <c r="D170" s="838"/>
      <c r="E170" s="293"/>
      <c r="F170" s="343"/>
      <c r="G170" s="561"/>
      <c r="H170" s="561"/>
      <c r="I170" s="842"/>
      <c r="J170" s="843"/>
      <c r="K170" s="816"/>
      <c r="L170" s="844"/>
      <c r="M170" s="845"/>
      <c r="N170" s="814"/>
      <c r="O170" s="839"/>
      <c r="P170" s="848"/>
      <c r="Q170" s="849"/>
      <c r="R170" s="814"/>
      <c r="S170" s="839"/>
      <c r="T170" s="846"/>
      <c r="U170" s="851"/>
      <c r="V170" s="814"/>
      <c r="W170" s="839"/>
      <c r="X170" s="846"/>
      <c r="Y170" s="847"/>
      <c r="Z170" s="814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30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38"/>
      <c r="B171" s="838"/>
      <c r="C171" s="838"/>
      <c r="D171" s="838"/>
      <c r="E171" s="293"/>
      <c r="F171" s="343"/>
      <c r="G171" s="561"/>
      <c r="H171" s="561"/>
      <c r="I171" s="842"/>
      <c r="J171" s="843"/>
      <c r="K171" s="816"/>
      <c r="L171" s="844"/>
      <c r="M171" s="845"/>
      <c r="N171" s="814"/>
      <c r="O171" s="839"/>
      <c r="P171" s="848"/>
      <c r="Q171" s="849"/>
      <c r="R171" s="814"/>
      <c r="S171" s="839"/>
      <c r="T171" s="846"/>
      <c r="U171" s="852"/>
      <c r="V171" s="814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30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38"/>
      <c r="B172" s="838"/>
      <c r="C172" s="838"/>
      <c r="D172" s="838"/>
      <c r="E172" s="293"/>
      <c r="F172" s="343"/>
      <c r="G172" s="561"/>
      <c r="H172" s="561"/>
      <c r="I172" s="842"/>
      <c r="J172" s="843"/>
      <c r="K172" s="816"/>
      <c r="L172" s="844"/>
      <c r="M172" s="845"/>
      <c r="N172" s="814"/>
      <c r="O172" s="839"/>
      <c r="P172" s="848"/>
      <c r="Q172" s="849"/>
      <c r="R172" s="814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30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38"/>
      <c r="B173" s="838"/>
      <c r="C173" s="838"/>
      <c r="D173" s="838"/>
      <c r="E173" s="345"/>
      <c r="F173" s="346"/>
      <c r="G173" s="345"/>
      <c r="H173" s="345"/>
      <c r="I173" s="842"/>
      <c r="J173" s="843"/>
      <c r="K173" s="816"/>
      <c r="L173" s="844"/>
      <c r="M173" s="845"/>
      <c r="N173" s="814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30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38"/>
      <c r="B174" s="838"/>
      <c r="C174" s="838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30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38"/>
      <c r="B175" s="838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676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38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8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84"/>
      <c r="O181" s="885"/>
      <c r="P181" s="885"/>
      <c r="Q181" s="885"/>
      <c r="R181" s="885"/>
      <c r="S181" s="885"/>
      <c r="T181" s="885"/>
      <c r="U181" s="885"/>
      <c r="V181" s="885"/>
      <c r="W181" s="885"/>
      <c r="X181" s="885"/>
      <c r="Y181" s="885"/>
      <c r="Z181" s="885"/>
      <c r="AA181" s="885"/>
      <c r="AB181" s="885"/>
      <c r="AC181" s="885"/>
      <c r="AD181" s="885"/>
      <c r="AE181" s="885"/>
      <c r="AF181" s="885"/>
      <c r="AG181" s="885"/>
      <c r="AH181" s="885"/>
      <c r="AI181" s="885"/>
      <c r="AJ181" s="885"/>
      <c r="AK181" s="855"/>
      <c r="AL181" s="633" t="s">
        <v>623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38"/>
      <c r="B182" s="838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913"/>
      <c r="O182" s="914"/>
      <c r="P182" s="914"/>
      <c r="Q182" s="914"/>
      <c r="R182" s="914"/>
      <c r="S182" s="914"/>
      <c r="T182" s="914"/>
      <c r="U182" s="914"/>
      <c r="V182" s="914"/>
      <c r="W182" s="914"/>
      <c r="X182" s="914"/>
      <c r="Y182" s="914"/>
      <c r="Z182" s="914"/>
      <c r="AA182" s="914"/>
      <c r="AB182" s="914"/>
      <c r="AC182" s="914"/>
      <c r="AD182" s="914"/>
      <c r="AE182" s="914"/>
      <c r="AF182" s="914"/>
      <c r="AG182" s="914"/>
      <c r="AH182" s="914"/>
      <c r="AI182" s="914"/>
      <c r="AJ182" s="914"/>
      <c r="AK182" s="858"/>
      <c r="AL182" s="632" t="s">
        <v>484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38"/>
      <c r="B183" s="838"/>
      <c r="C183" s="838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645</v>
      </c>
      <c r="N183" s="913"/>
      <c r="O183" s="914"/>
      <c r="P183" s="914"/>
      <c r="Q183" s="914"/>
      <c r="R183" s="914"/>
      <c r="S183" s="914"/>
      <c r="T183" s="914"/>
      <c r="U183" s="914"/>
      <c r="V183" s="914"/>
      <c r="W183" s="914"/>
      <c r="X183" s="914"/>
      <c r="Y183" s="914"/>
      <c r="Z183" s="914"/>
      <c r="AA183" s="914"/>
      <c r="AB183" s="914"/>
      <c r="AC183" s="914"/>
      <c r="AD183" s="914"/>
      <c r="AE183" s="914"/>
      <c r="AF183" s="914"/>
      <c r="AG183" s="914"/>
      <c r="AH183" s="914"/>
      <c r="AI183" s="914"/>
      <c r="AJ183" s="914"/>
      <c r="AK183" s="858"/>
      <c r="AL183" s="632" t="s">
        <v>674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38"/>
      <c r="B184" s="838"/>
      <c r="C184" s="838"/>
      <c r="D184" s="838">
        <v>1</v>
      </c>
      <c r="E184" s="293"/>
      <c r="F184" s="343"/>
      <c r="G184" s="561"/>
      <c r="H184" s="561"/>
      <c r="I184" s="842"/>
      <c r="J184" s="843"/>
      <c r="K184" s="816"/>
      <c r="L184" s="857" t="str">
        <f>mergeValue(A184) &amp;"."&amp; mergeValue(B184)&amp;"."&amp; mergeValue(C184)&amp;"."&amp; mergeValue(D184)</f>
        <v>1.1.1.1</v>
      </c>
      <c r="M184" s="859"/>
      <c r="N184" s="861"/>
      <c r="O184" s="848" t="s">
        <v>96</v>
      </c>
      <c r="P184" s="849"/>
      <c r="Q184" s="814" t="s">
        <v>88</v>
      </c>
      <c r="R184" s="839"/>
      <c r="S184" s="846">
        <v>1</v>
      </c>
      <c r="T184" s="850"/>
      <c r="U184" s="814" t="s">
        <v>88</v>
      </c>
      <c r="V184" s="839"/>
      <c r="W184" s="846" t="s">
        <v>96</v>
      </c>
      <c r="X184" s="847"/>
      <c r="Y184" s="814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30" t="s">
        <v>675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38"/>
      <c r="B185" s="838"/>
      <c r="C185" s="838"/>
      <c r="D185" s="838"/>
      <c r="E185" s="293"/>
      <c r="F185" s="343"/>
      <c r="G185" s="561"/>
      <c r="H185" s="561"/>
      <c r="I185" s="842"/>
      <c r="J185" s="843"/>
      <c r="K185" s="816"/>
      <c r="L185" s="844"/>
      <c r="M185" s="860"/>
      <c r="N185" s="861"/>
      <c r="O185" s="848"/>
      <c r="P185" s="849"/>
      <c r="Q185" s="814"/>
      <c r="R185" s="839"/>
      <c r="S185" s="846"/>
      <c r="T185" s="851"/>
      <c r="U185" s="814"/>
      <c r="V185" s="839"/>
      <c r="W185" s="846"/>
      <c r="X185" s="847"/>
      <c r="Y185" s="814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30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38"/>
      <c r="B186" s="838"/>
      <c r="C186" s="838"/>
      <c r="D186" s="838"/>
      <c r="E186" s="293"/>
      <c r="F186" s="343"/>
      <c r="G186" s="561"/>
      <c r="H186" s="561"/>
      <c r="I186" s="842"/>
      <c r="J186" s="843"/>
      <c r="K186" s="816"/>
      <c r="L186" s="844"/>
      <c r="M186" s="860"/>
      <c r="N186" s="861"/>
      <c r="O186" s="848"/>
      <c r="P186" s="849"/>
      <c r="Q186" s="814"/>
      <c r="R186" s="839"/>
      <c r="S186" s="846"/>
      <c r="T186" s="852"/>
      <c r="U186" s="814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30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38"/>
      <c r="B187" s="838"/>
      <c r="C187" s="838"/>
      <c r="D187" s="838"/>
      <c r="E187" s="293"/>
      <c r="F187" s="343"/>
      <c r="G187" s="561"/>
      <c r="H187" s="561"/>
      <c r="I187" s="842"/>
      <c r="J187" s="843"/>
      <c r="K187" s="816"/>
      <c r="L187" s="844"/>
      <c r="M187" s="860"/>
      <c r="N187" s="861"/>
      <c r="O187" s="848"/>
      <c r="P187" s="849"/>
      <c r="Q187" s="814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30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38"/>
      <c r="B188" s="838"/>
      <c r="C188" s="838"/>
      <c r="D188" s="838"/>
      <c r="E188" s="345"/>
      <c r="F188" s="346"/>
      <c r="G188" s="345"/>
      <c r="H188" s="345"/>
      <c r="I188" s="842"/>
      <c r="J188" s="843"/>
      <c r="K188" s="816"/>
      <c r="L188" s="844"/>
      <c r="M188" s="860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30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38"/>
      <c r="B189" s="838"/>
      <c r="C189" s="838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30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38"/>
      <c r="B190" s="838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676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38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4" t="s">
        <v>88</v>
      </c>
      <c r="R200" s="892"/>
      <c r="S200" s="846">
        <v>1</v>
      </c>
      <c r="T200" s="891"/>
      <c r="U200" s="814" t="s">
        <v>87</v>
      </c>
      <c r="V200" s="839"/>
      <c r="W200" s="846">
        <v>1</v>
      </c>
      <c r="X200" s="890"/>
      <c r="Y200" s="814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4"/>
      <c r="R201" s="892"/>
      <c r="S201" s="846"/>
      <c r="T201" s="891"/>
      <c r="U201" s="814"/>
      <c r="V201" s="839"/>
      <c r="W201" s="846"/>
      <c r="X201" s="890"/>
      <c r="Y201" s="814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4"/>
      <c r="R202" s="892"/>
      <c r="S202" s="846"/>
      <c r="T202" s="891"/>
      <c r="U202" s="814"/>
      <c r="V202" s="428"/>
      <c r="W202" s="176"/>
      <c r="X202" s="209" t="s">
        <v>684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4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4">
      <c r="A206" s="33" t="s">
        <v>280</v>
      </c>
    </row>
    <row r="207" spans="1:46" ht="11.4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8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22.8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8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8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8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8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8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20.399999999999999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8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20.399999999999999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3.8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18"/>
      <c r="D249" s="733">
        <v>1</v>
      </c>
      <c r="E249" s="824"/>
      <c r="F249" s="473"/>
      <c r="G249" s="247">
        <v>0</v>
      </c>
      <c r="H249" s="478"/>
      <c r="I249" s="370"/>
      <c r="J249" s="516" t="s">
        <v>526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18"/>
      <c r="D250" s="733"/>
      <c r="E250" s="824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19"/>
      <c r="D254" s="369"/>
      <c r="E254" s="597"/>
      <c r="F254" s="912"/>
      <c r="G254" s="733">
        <v>0</v>
      </c>
      <c r="H254" s="917"/>
      <c r="I254" s="370"/>
      <c r="J254" s="516" t="s">
        <v>526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19"/>
      <c r="D255" s="369"/>
      <c r="E255" s="597"/>
      <c r="F255" s="912"/>
      <c r="G255" s="733"/>
      <c r="H255" s="917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4"/>
    <row r="262" spans="1:83" s="33" customFormat="1" ht="11.4">
      <c r="A262" s="33" t="s">
        <v>605</v>
      </c>
    </row>
    <row r="263" spans="1:83" ht="11.4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4"/>
    <row r="266" spans="1:83" ht="11.4"/>
    <row r="267" spans="1:83" s="33" customFormat="1" ht="11.4">
      <c r="A267" s="33" t="s">
        <v>625</v>
      </c>
    </row>
    <row r="268" spans="1:83" ht="11.4"/>
    <row r="269" spans="1:83" s="34" customFormat="1" ht="20.100000000000001" customHeight="1">
      <c r="A269" s="407"/>
      <c r="B269" s="245"/>
      <c r="C269" s="86"/>
      <c r="D269" s="786"/>
      <c r="E269" s="794"/>
      <c r="F269" s="785"/>
      <c r="G269" s="414"/>
      <c r="H269" s="553"/>
      <c r="I269" s="553"/>
      <c r="J269" s="536"/>
      <c r="K269" s="414" t="s">
        <v>473</v>
      </c>
      <c r="L269" s="830" t="s">
        <v>646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86"/>
      <c r="E270" s="794"/>
      <c r="F270" s="785"/>
      <c r="G270" s="116"/>
      <c r="H270" s="605" t="s">
        <v>278</v>
      </c>
      <c r="I270" s="418"/>
      <c r="J270" s="418"/>
      <c r="K270" s="416"/>
      <c r="L270" s="830"/>
      <c r="M270" s="608"/>
      <c r="N270" s="312"/>
      <c r="O270" s="312"/>
    </row>
    <row r="271" spans="1:83" ht="11.4"/>
    <row r="272" spans="1:83" ht="11.4"/>
    <row r="273" spans="1:15" s="33" customFormat="1" ht="11.4">
      <c r="A273" s="33" t="s">
        <v>635</v>
      </c>
    </row>
    <row r="274" spans="1:15" ht="11.4"/>
    <row r="275" spans="1:15" s="34" customFormat="1" ht="20.100000000000001" customHeight="1">
      <c r="A275" s="407"/>
      <c r="B275" s="245"/>
      <c r="C275" s="86"/>
      <c r="D275" s="786"/>
      <c r="E275" s="794"/>
      <c r="F275" s="785"/>
      <c r="G275" s="414"/>
      <c r="H275" s="553"/>
      <c r="I275" s="553"/>
      <c r="J275" s="670"/>
      <c r="K275" s="414" t="s">
        <v>473</v>
      </c>
      <c r="L275" s="830" t="s">
        <v>646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86"/>
      <c r="E276" s="794"/>
      <c r="F276" s="785"/>
      <c r="G276" s="116"/>
      <c r="H276" s="605" t="s">
        <v>278</v>
      </c>
      <c r="I276" s="418"/>
      <c r="J276" s="418"/>
      <c r="K276" s="416"/>
      <c r="L276" s="830"/>
      <c r="M276" s="608"/>
      <c r="N276" s="312"/>
      <c r="O276" s="312"/>
    </row>
    <row r="277" spans="1:15" ht="11.4"/>
    <row r="278" spans="1:15" ht="11.4"/>
    <row r="279" spans="1:15" s="33" customFormat="1" ht="11.4">
      <c r="A279" s="33" t="s">
        <v>626</v>
      </c>
    </row>
    <row r="280" spans="1:15" ht="11.4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4"/>
    <row r="283" spans="1:15" ht="11.4"/>
    <row r="284" spans="1:15" s="33" customFormat="1" ht="11.4">
      <c r="A284" s="33" t="s">
        <v>632</v>
      </c>
    </row>
    <row r="285" spans="1:15" ht="11.4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0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513</v>
      </c>
    </row>
    <row r="291" spans="1:20" s="250" customFormat="1" ht="409.6">
      <c r="A291" s="778">
        <v>1</v>
      </c>
      <c r="B291" s="314"/>
      <c r="C291" s="314"/>
      <c r="D291" s="314"/>
      <c r="F291" s="454" t="str">
        <f>"2." &amp;mergeValue(A291)</f>
        <v>2.1</v>
      </c>
      <c r="G291" s="537" t="s">
        <v>500</v>
      </c>
      <c r="H291" s="438"/>
      <c r="I291" s="281" t="s">
        <v>598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1.2">
      <c r="A292" s="778"/>
      <c r="B292" s="314"/>
      <c r="C292" s="314"/>
      <c r="D292" s="314"/>
      <c r="F292" s="454" t="str">
        <f>"3." &amp;mergeValue(A292)</f>
        <v>3.1</v>
      </c>
      <c r="G292" s="537" t="s">
        <v>501</v>
      </c>
      <c r="H292" s="438"/>
      <c r="I292" s="281" t="s">
        <v>596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57">
      <c r="A293" s="778"/>
      <c r="B293" s="314"/>
      <c r="C293" s="314"/>
      <c r="D293" s="314"/>
      <c r="F293" s="454" t="str">
        <f>"4."&amp;mergeValue(A293)</f>
        <v>4.1</v>
      </c>
      <c r="G293" s="537" t="s">
        <v>502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2.6">
      <c r="A294" s="778"/>
      <c r="B294" s="778">
        <v>1</v>
      </c>
      <c r="C294" s="462"/>
      <c r="D294" s="462"/>
      <c r="F294" s="454" t="str">
        <f>"4."&amp;mergeValue(A294) &amp;"."&amp;mergeValue(B294)</f>
        <v>4.1.1</v>
      </c>
      <c r="G294" s="445" t="s">
        <v>600</v>
      </c>
      <c r="H294" s="438" t="str">
        <f>IF(region_name="","",region_name)</f>
        <v>Самарская область</v>
      </c>
      <c r="I294" s="281" t="s">
        <v>505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216.6">
      <c r="A295" s="778"/>
      <c r="B295" s="778"/>
      <c r="C295" s="778">
        <v>1</v>
      </c>
      <c r="D295" s="462"/>
      <c r="F295" s="454" t="str">
        <f>"4."&amp;mergeValue(A295) &amp;"."&amp;mergeValue(B295)&amp;"."&amp;mergeValue(C295)</f>
        <v>4.1.1.1</v>
      </c>
      <c r="G295" s="461" t="s">
        <v>503</v>
      </c>
      <c r="H295" s="438"/>
      <c r="I295" s="281" t="s">
        <v>506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8"/>
      <c r="B296" s="778"/>
      <c r="C296" s="778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504</v>
      </c>
      <c r="H296" s="438"/>
      <c r="I296" s="830" t="s">
        <v>599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600000000000001">
      <c r="A297" s="778"/>
      <c r="B297" s="778"/>
      <c r="C297" s="778"/>
      <c r="D297" s="462"/>
      <c r="F297" s="544"/>
      <c r="G297" s="545" t="s">
        <v>4</v>
      </c>
      <c r="H297" s="546"/>
      <c r="I297" s="830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600000000000001">
      <c r="A298" s="778"/>
      <c r="B298" s="778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600000000000001">
      <c r="A299" s="778"/>
      <c r="B299" s="314"/>
      <c r="C299" s="314"/>
      <c r="D299" s="314"/>
      <c r="F299" s="458"/>
      <c r="G299" s="176" t="s">
        <v>512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600000000000001">
      <c r="A300" s="314"/>
      <c r="B300" s="314"/>
      <c r="C300" s="314"/>
      <c r="D300" s="314"/>
      <c r="F300" s="458"/>
      <c r="G300" s="209" t="s">
        <v>511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43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AR34:AR36"/>
    <mergeCell ref="O47:V47"/>
    <mergeCell ref="O48:V48"/>
    <mergeCell ref="O49:V49"/>
    <mergeCell ref="N50:N51"/>
    <mergeCell ref="Y34:Y35"/>
    <mergeCell ref="Z34:Z35"/>
    <mergeCell ref="AA34:AA35"/>
    <mergeCell ref="AB34:AB3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AM34:AM35"/>
    <mergeCell ref="AN34:AN35"/>
    <mergeCell ref="AO34:AO35"/>
    <mergeCell ref="AP34:AP35"/>
    <mergeCell ref="O29:AQ29"/>
    <mergeCell ref="O30:AQ30"/>
    <mergeCell ref="O31:AQ31"/>
    <mergeCell ref="O32:AQ32"/>
    <mergeCell ref="O33:AQ33"/>
    <mergeCell ref="AF34:AF35"/>
    <mergeCell ref="AG34:AG35"/>
    <mergeCell ref="AH34:AH35"/>
    <mergeCell ref="AI34:AI35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 V34 AC34 AJ34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 AF34 AH34:AH35 AM34 AO34:AO35" xr:uid="{00000000-0002-0000-3300-000003000000}"/>
    <dataValidation allowBlank="1" promptTitle="checkPeriodRange" sqref="V100 V98 Q155 Q138 Q121 Q51 Q35 Q67 Q83 AF185:AK185 AG170:AL170 X35 AE35 AL35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300-000013000000}">
      <formula1>900</formula1>
    </dataValidation>
    <dataValidation allowBlank="1" sqref="S68:S73 S36:S41 S52:S57 S84:S89 Z36:Z41 AG36:AG41 AN36:AN41" xr:uid="{00000000-0002-0000-33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3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3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509</v>
      </c>
    </row>
    <row r="3" spans="2:4" ht="68.400000000000006">
      <c r="B3" s="52" t="s">
        <v>411</v>
      </c>
    </row>
    <row r="4" spans="2:4" ht="34.200000000000003">
      <c r="B4" s="52" t="s">
        <v>685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510</v>
      </c>
    </row>
    <row r="10" spans="2:4" ht="57">
      <c r="B10" s="52" t="s">
        <v>686</v>
      </c>
    </row>
    <row r="11" spans="2:4" ht="26.4">
      <c r="B11" s="329" t="s">
        <v>408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1" t="s">
        <v>375</v>
      </c>
    </row>
    <row r="26" spans="1:2">
      <c r="B26" s="50" t="s">
        <v>331</v>
      </c>
    </row>
    <row r="27" spans="1:2" ht="22.8">
      <c r="B27" s="330" t="s">
        <v>483</v>
      </c>
    </row>
    <row r="28" spans="1:2" ht="57">
      <c r="B28" s="330" t="s">
        <v>482</v>
      </c>
    </row>
    <row r="29" spans="1:2">
      <c r="B29" s="425" t="s">
        <v>409</v>
      </c>
    </row>
    <row r="30" spans="1:2" ht="22.8">
      <c r="B30" s="330" t="s">
        <v>410</v>
      </c>
    </row>
    <row r="32" spans="1:2">
      <c r="A32" s="401"/>
      <c r="B32" s="402" t="s">
        <v>456</v>
      </c>
    </row>
    <row r="33" spans="1:2" ht="14.4">
      <c r="A33" s="403">
        <v>1</v>
      </c>
      <c r="B33" s="404" t="s">
        <v>457</v>
      </c>
    </row>
    <row r="34" spans="1:2" ht="14.4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3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ColWidth="9.125" defaultRowHeight="13.8"/>
  <cols>
    <col min="1" max="1" width="9.125" style="129" hidden="1" customWidth="1"/>
    <col min="2" max="2" width="9.125" style="34" hidden="1" customWidth="1"/>
    <col min="3" max="3" width="3.75" style="352" customWidth="1"/>
    <col min="4" max="4" width="6.25" style="34" customWidth="1"/>
    <col min="5" max="5" width="46.375" style="34" customWidth="1"/>
    <col min="6" max="6" width="3.75" style="34" customWidth="1"/>
    <col min="7" max="7" width="5.75" style="34" customWidth="1"/>
    <col min="8" max="8" width="41.375" style="34" bestFit="1" customWidth="1"/>
    <col min="9" max="9" width="3.75" style="34" customWidth="1"/>
    <col min="10" max="10" width="5.75" style="34" customWidth="1"/>
    <col min="11" max="11" width="32.625" style="34" customWidth="1"/>
    <col min="12" max="12" width="14.875" style="34" customWidth="1"/>
    <col min="13" max="13" width="3.75" style="312" hidden="1" customWidth="1"/>
    <col min="14" max="16" width="9.125" style="312" hidden="1" customWidth="1"/>
    <col min="17" max="17" width="25.75" style="481" hidden="1" customWidth="1"/>
    <col min="18" max="18" width="14.375" style="312" hidden="1" customWidth="1"/>
    <col min="19" max="22" width="9.125" style="477"/>
    <col min="23" max="16384" width="9.1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522</v>
      </c>
      <c r="L1" s="482" t="s">
        <v>423</v>
      </c>
      <c r="M1" s="517" t="s">
        <v>521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2">
      <c r="A4" s="129"/>
      <c r="B4" s="34"/>
      <c r="C4" s="350"/>
      <c r="D4" s="742" t="s">
        <v>419</v>
      </c>
      <c r="E4" s="743"/>
      <c r="F4" s="743"/>
      <c r="G4" s="743"/>
      <c r="H4" s="744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45"/>
      <c r="E6" s="745"/>
      <c r="F6" s="746" t="s">
        <v>87</v>
      </c>
      <c r="G6" s="746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3" t="s">
        <v>18</v>
      </c>
      <c r="E8" s="733"/>
      <c r="F8" s="733" t="s">
        <v>420</v>
      </c>
      <c r="G8" s="733"/>
      <c r="H8" s="733"/>
      <c r="I8" s="747" t="s">
        <v>421</v>
      </c>
      <c r="J8" s="747"/>
      <c r="K8" s="747"/>
      <c r="L8" s="747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38" t="s">
        <v>95</v>
      </c>
      <c r="G9" s="739"/>
      <c r="H9" s="361" t="s">
        <v>422</v>
      </c>
      <c r="I9" s="740" t="s">
        <v>95</v>
      </c>
      <c r="J9" s="740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41" t="s">
        <v>53</v>
      </c>
      <c r="G10" s="741"/>
      <c r="H10" s="475" t="s">
        <v>54</v>
      </c>
      <c r="I10" s="741" t="s">
        <v>71</v>
      </c>
      <c r="J10" s="741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529</v>
      </c>
      <c r="N11" s="312"/>
      <c r="O11" s="312"/>
      <c r="P11" s="312" t="s">
        <v>527</v>
      </c>
      <c r="Q11" s="481" t="s">
        <v>528</v>
      </c>
      <c r="R11" s="312" t="s">
        <v>592</v>
      </c>
      <c r="S11" s="477"/>
      <c r="T11" s="477"/>
      <c r="U11" s="477"/>
      <c r="V11" s="477"/>
    </row>
    <row r="12" spans="1:256" s="385" customFormat="1" ht="0.9" customHeight="1">
      <c r="A12" s="89"/>
      <c r="B12" s="245" t="s">
        <v>427</v>
      </c>
      <c r="C12" s="732"/>
      <c r="D12" s="733">
        <v>1</v>
      </c>
      <c r="E12" s="734" t="s">
        <v>1794</v>
      </c>
      <c r="F12" s="693"/>
      <c r="G12" s="676">
        <v>0</v>
      </c>
      <c r="H12" s="478"/>
      <c r="I12" s="370"/>
      <c r="J12" s="516" t="s">
        <v>526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1794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" customHeight="1">
      <c r="A13" s="89"/>
      <c r="B13" s="245" t="s">
        <v>427</v>
      </c>
      <c r="C13" s="732"/>
      <c r="D13" s="733"/>
      <c r="E13" s="735"/>
      <c r="F13" s="736"/>
      <c r="G13" s="733">
        <v>1</v>
      </c>
      <c r="H13" s="730" t="s">
        <v>1371</v>
      </c>
      <c r="I13" s="370"/>
      <c r="J13" s="516" t="s">
        <v>526</v>
      </c>
      <c r="K13" s="176"/>
      <c r="L13" s="386"/>
      <c r="M13" s="312" t="str">
        <f>mergeValue(H13)</f>
        <v>городской округ Тольятти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899999999999999" customHeight="1">
      <c r="A14" s="89"/>
      <c r="B14" s="245" t="s">
        <v>427</v>
      </c>
      <c r="C14" s="732"/>
      <c r="D14" s="733"/>
      <c r="E14" s="735"/>
      <c r="F14" s="737"/>
      <c r="G14" s="733"/>
      <c r="H14" s="731"/>
      <c r="I14" s="698"/>
      <c r="J14" s="676">
        <v>1</v>
      </c>
      <c r="K14" s="694" t="s">
        <v>1371</v>
      </c>
      <c r="L14" s="367" t="s">
        <v>1372</v>
      </c>
      <c r="M14" s="312" t="str">
        <f>mergeValue(H14)</f>
        <v>городской округ Тольятти</v>
      </c>
      <c r="N14" s="293"/>
      <c r="O14" s="293"/>
      <c r="P14" s="293"/>
      <c r="Q14" s="293"/>
      <c r="R14" s="312" t="str">
        <f>K14&amp;" ("&amp;L14&amp;")"</f>
        <v>городской округ Тольятти (36740000)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199999999999999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199999999999999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4"/>
  <sheetViews>
    <sheetView showGridLines="0" topLeftCell="C4" zoomScaleNormal="100" workbookViewId="0">
      <selection activeCell="F25" sqref="F25:F28"/>
    </sheetView>
  </sheetViews>
  <sheetFormatPr defaultColWidth="9.125" defaultRowHeight="11.4"/>
  <cols>
    <col min="1" max="2" width="3.75" style="308" hidden="1" customWidth="1"/>
    <col min="3" max="3" width="3.75" style="102" bestFit="1" customWidth="1"/>
    <col min="4" max="4" width="6.125" style="102" customWidth="1"/>
    <col min="5" max="5" width="50.75" style="102" customWidth="1"/>
    <col min="6" max="6" width="33.875" style="102" customWidth="1"/>
    <col min="7" max="7" width="8.625" style="102" customWidth="1"/>
    <col min="8" max="8" width="3.75" style="102" customWidth="1"/>
    <col min="9" max="9" width="5.375" style="102" customWidth="1"/>
    <col min="10" max="10" width="47.875" style="102" customWidth="1"/>
    <col min="11" max="12" width="3.75" style="102" customWidth="1"/>
    <col min="13" max="13" width="5.75" style="102" customWidth="1"/>
    <col min="14" max="14" width="28.125" style="102" customWidth="1"/>
    <col min="15" max="16" width="3.75" style="102" customWidth="1"/>
    <col min="17" max="17" width="5.75" style="102" customWidth="1"/>
    <col min="18" max="18" width="34.375" style="102" customWidth="1"/>
    <col min="19" max="19" width="30.75" style="102" customWidth="1"/>
    <col min="20" max="20" width="3.75" style="102" customWidth="1"/>
    <col min="21" max="16384" width="9.1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" customHeight="1">
      <c r="A5" s="309"/>
      <c r="B5" s="309"/>
      <c r="D5" s="742" t="s">
        <v>643</v>
      </c>
      <c r="E5" s="743"/>
      <c r="F5" s="743"/>
      <c r="G5" s="743"/>
      <c r="H5" s="743"/>
      <c r="I5" s="743"/>
      <c r="J5" s="744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68"/>
      <c r="E6" s="769"/>
      <c r="F6" s="769"/>
      <c r="G6" s="769"/>
      <c r="H6" s="769"/>
      <c r="I6" s="769"/>
      <c r="J6" s="770"/>
    </row>
    <row r="7" spans="1:20" s="183" customFormat="1" hidden="1">
      <c r="A7" s="430"/>
      <c r="B7" s="430"/>
      <c r="E7" s="764"/>
      <c r="F7" s="764"/>
      <c r="G7" s="767"/>
      <c r="H7" s="767"/>
      <c r="I7" s="767"/>
      <c r="J7" s="767"/>
    </row>
    <row r="8" spans="1:20" s="183" customFormat="1" hidden="1">
      <c r="A8" s="430"/>
      <c r="B8" s="430"/>
      <c r="E8" s="764"/>
      <c r="F8" s="764"/>
      <c r="G8" s="767"/>
      <c r="H8" s="767"/>
      <c r="I8" s="767"/>
      <c r="J8" s="767"/>
    </row>
    <row r="9" spans="1:20" s="183" customFormat="1" hidden="1">
      <c r="A9" s="430"/>
      <c r="B9" s="430"/>
      <c r="E9" s="764"/>
      <c r="F9" s="764"/>
      <c r="G9" s="767"/>
      <c r="H9" s="767"/>
      <c r="I9" s="767"/>
      <c r="J9" s="767"/>
    </row>
    <row r="10" spans="1:20" s="183" customFormat="1" hidden="1">
      <c r="A10" s="430"/>
      <c r="B10" s="430"/>
      <c r="E10" s="764"/>
      <c r="F10" s="764"/>
      <c r="G10" s="767"/>
      <c r="H10" s="767"/>
      <c r="I10" s="767"/>
      <c r="J10" s="767"/>
    </row>
    <row r="11" spans="1:20" s="183" customFormat="1" hidden="1">
      <c r="A11" s="430"/>
      <c r="B11" s="430"/>
      <c r="D11" s="165"/>
      <c r="E11" s="764"/>
      <c r="F11" s="764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64"/>
      <c r="F12" s="764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66"/>
      <c r="F13" s="766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65" t="s">
        <v>95</v>
      </c>
      <c r="E17" s="765" t="s">
        <v>299</v>
      </c>
      <c r="F17" s="765" t="s">
        <v>83</v>
      </c>
      <c r="G17" s="765" t="s">
        <v>461</v>
      </c>
      <c r="H17" s="765" t="s">
        <v>95</v>
      </c>
      <c r="I17" s="765"/>
      <c r="J17" s="765" t="s">
        <v>23</v>
      </c>
      <c r="K17" s="771" t="s">
        <v>488</v>
      </c>
      <c r="L17" s="771"/>
      <c r="M17" s="771"/>
      <c r="N17" s="771"/>
      <c r="O17" s="771" t="s">
        <v>644</v>
      </c>
      <c r="P17" s="771"/>
      <c r="Q17" s="771"/>
      <c r="R17" s="771"/>
      <c r="S17" s="765" t="s">
        <v>247</v>
      </c>
    </row>
    <row r="18" spans="1:20" ht="30.75" customHeight="1">
      <c r="D18" s="765"/>
      <c r="E18" s="765"/>
      <c r="F18" s="765"/>
      <c r="G18" s="765"/>
      <c r="H18" s="765"/>
      <c r="I18" s="765"/>
      <c r="J18" s="765"/>
      <c r="K18" s="117" t="s">
        <v>302</v>
      </c>
      <c r="L18" s="765" t="s">
        <v>95</v>
      </c>
      <c r="M18" s="765"/>
      <c r="N18" s="117" t="s">
        <v>233</v>
      </c>
      <c r="O18" s="117" t="s">
        <v>302</v>
      </c>
      <c r="P18" s="765" t="s">
        <v>95</v>
      </c>
      <c r="Q18" s="765"/>
      <c r="R18" s="117" t="s">
        <v>233</v>
      </c>
      <c r="S18" s="765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72" t="s">
        <v>71</v>
      </c>
      <c r="I19" s="772"/>
      <c r="J19" s="41" t="s">
        <v>72</v>
      </c>
      <c r="K19" s="41" t="s">
        <v>186</v>
      </c>
      <c r="L19" s="772" t="s">
        <v>187</v>
      </c>
      <c r="M19" s="772"/>
      <c r="N19" s="41" t="s">
        <v>211</v>
      </c>
      <c r="O19" s="41" t="s">
        <v>212</v>
      </c>
      <c r="P19" s="772" t="s">
        <v>213</v>
      </c>
      <c r="Q19" s="772"/>
      <c r="R19" s="41" t="s">
        <v>214</v>
      </c>
      <c r="S19" s="41" t="s">
        <v>215</v>
      </c>
    </row>
    <row r="20" spans="1:20" ht="13.8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5" customFormat="1" ht="18.899999999999999" customHeight="1">
      <c r="A21" s="303">
        <v>1</v>
      </c>
      <c r="C21" s="424"/>
      <c r="D21" s="752">
        <v>1</v>
      </c>
      <c r="E21" s="754" t="s">
        <v>636</v>
      </c>
      <c r="F21" s="757" t="s">
        <v>680</v>
      </c>
      <c r="G21" s="760" t="s">
        <v>88</v>
      </c>
      <c r="H21" s="752"/>
      <c r="I21" s="752">
        <v>1</v>
      </c>
      <c r="J21" s="761"/>
      <c r="K21" s="750" t="s">
        <v>88</v>
      </c>
      <c r="L21" s="763"/>
      <c r="M21" s="763" t="s">
        <v>96</v>
      </c>
      <c r="N21" s="748"/>
      <c r="O21" s="750" t="s">
        <v>88</v>
      </c>
      <c r="P21" s="690"/>
      <c r="Q21" s="690" t="s">
        <v>96</v>
      </c>
      <c r="R21" s="702"/>
      <c r="S21" s="681"/>
    </row>
    <row r="22" spans="1:20" s="675" customFormat="1" ht="18.899999999999999" customHeight="1">
      <c r="A22" s="303"/>
      <c r="C22" s="183"/>
      <c r="D22" s="753"/>
      <c r="E22" s="755"/>
      <c r="F22" s="758"/>
      <c r="G22" s="751"/>
      <c r="H22" s="753"/>
      <c r="I22" s="753"/>
      <c r="J22" s="762"/>
      <c r="K22" s="751"/>
      <c r="L22" s="753"/>
      <c r="M22" s="753"/>
      <c r="N22" s="749"/>
      <c r="O22" s="751"/>
      <c r="P22" s="327"/>
      <c r="Q22" s="121"/>
      <c r="R22" s="121"/>
      <c r="S22" s="122"/>
    </row>
    <row r="23" spans="1:20" s="675" customFormat="1" ht="18.899999999999999" customHeight="1">
      <c r="A23" s="303"/>
      <c r="C23" s="183"/>
      <c r="D23" s="753"/>
      <c r="E23" s="755"/>
      <c r="F23" s="758"/>
      <c r="G23" s="751"/>
      <c r="H23" s="753"/>
      <c r="I23" s="753"/>
      <c r="J23" s="762"/>
      <c r="K23" s="751"/>
      <c r="L23" s="120"/>
      <c r="M23" s="121"/>
      <c r="N23" s="121"/>
      <c r="O23" s="121"/>
      <c r="P23" s="121"/>
      <c r="Q23" s="121"/>
      <c r="R23" s="121"/>
      <c r="S23" s="122"/>
    </row>
    <row r="24" spans="1:20" s="675" customFormat="1" ht="18.75" customHeight="1">
      <c r="A24" s="303"/>
      <c r="C24" s="183"/>
      <c r="D24" s="753"/>
      <c r="E24" s="756"/>
      <c r="F24" s="759"/>
      <c r="G24" s="751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s="675" customFormat="1" ht="18.899999999999999" customHeight="1">
      <c r="A25" s="303">
        <v>10</v>
      </c>
      <c r="C25" s="424"/>
      <c r="D25" s="752">
        <v>2</v>
      </c>
      <c r="E25" s="754" t="s">
        <v>640</v>
      </c>
      <c r="F25" s="757" t="s">
        <v>682</v>
      </c>
      <c r="G25" s="760" t="s">
        <v>88</v>
      </c>
      <c r="H25" s="752"/>
      <c r="I25" s="752">
        <v>1</v>
      </c>
      <c r="J25" s="761"/>
      <c r="K25" s="750" t="s">
        <v>88</v>
      </c>
      <c r="L25" s="763"/>
      <c r="M25" s="763" t="s">
        <v>96</v>
      </c>
      <c r="N25" s="748"/>
      <c r="O25" s="750" t="s">
        <v>88</v>
      </c>
      <c r="P25" s="690"/>
      <c r="Q25" s="690" t="s">
        <v>96</v>
      </c>
      <c r="R25" s="702"/>
      <c r="S25" s="681"/>
    </row>
    <row r="26" spans="1:20" s="675" customFormat="1" ht="18.899999999999999" customHeight="1">
      <c r="A26" s="303"/>
      <c r="C26" s="183"/>
      <c r="D26" s="753"/>
      <c r="E26" s="755"/>
      <c r="F26" s="758"/>
      <c r="G26" s="751"/>
      <c r="H26" s="753"/>
      <c r="I26" s="753"/>
      <c r="J26" s="762"/>
      <c r="K26" s="751"/>
      <c r="L26" s="753"/>
      <c r="M26" s="753"/>
      <c r="N26" s="749"/>
      <c r="O26" s="751"/>
      <c r="P26" s="327"/>
      <c r="Q26" s="121"/>
      <c r="R26" s="121"/>
      <c r="S26" s="122"/>
    </row>
    <row r="27" spans="1:20" s="675" customFormat="1" ht="18.899999999999999" customHeight="1">
      <c r="A27" s="303"/>
      <c r="C27" s="183"/>
      <c r="D27" s="753"/>
      <c r="E27" s="755"/>
      <c r="F27" s="758"/>
      <c r="G27" s="751"/>
      <c r="H27" s="753"/>
      <c r="I27" s="753"/>
      <c r="J27" s="762"/>
      <c r="K27" s="751"/>
      <c r="L27" s="120"/>
      <c r="M27" s="121"/>
      <c r="N27" s="121"/>
      <c r="O27" s="121"/>
      <c r="P27" s="121"/>
      <c r="Q27" s="121"/>
      <c r="R27" s="121"/>
      <c r="S27" s="122"/>
    </row>
    <row r="28" spans="1:20" s="675" customFormat="1" ht="18.75" customHeight="1">
      <c r="A28" s="303"/>
      <c r="C28" s="183"/>
      <c r="D28" s="753"/>
      <c r="E28" s="756"/>
      <c r="F28" s="759"/>
      <c r="G28" s="751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1:20" ht="17.100000000000001" customHeight="1"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</row>
    <row r="30" spans="1:20" ht="3" customHeight="1"/>
    <row r="31" spans="1:20" hidden="1"/>
    <row r="32" spans="1:20" ht="0.9" customHeight="1"/>
    <row r="33" ht="23.25" customHeight="1"/>
    <row r="34" ht="3" customHeight="1"/>
  </sheetData>
  <sheetProtection password="FA9C" sheet="1" objects="1" scenarios="1" formatColumns="0" formatRows="0"/>
  <dataConsolidate leftLabels="1"/>
  <mergeCells count="51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K21:K23"/>
    <mergeCell ref="L21:L22"/>
    <mergeCell ref="M21:M22"/>
    <mergeCell ref="D21:D24"/>
    <mergeCell ref="E21:E24"/>
    <mergeCell ref="F21:F24"/>
    <mergeCell ref="G21:G24"/>
    <mergeCell ref="H21:H23"/>
    <mergeCell ref="N21:N22"/>
    <mergeCell ref="O21:O22"/>
    <mergeCell ref="D25:D28"/>
    <mergeCell ref="E25:E28"/>
    <mergeCell ref="F25:F28"/>
    <mergeCell ref="G25:G28"/>
    <mergeCell ref="H25:H27"/>
    <mergeCell ref="I25:I27"/>
    <mergeCell ref="J25:J27"/>
    <mergeCell ref="K25:K27"/>
    <mergeCell ref="L25:L26"/>
    <mergeCell ref="M25:M26"/>
    <mergeCell ref="N25:N26"/>
    <mergeCell ref="O25:O26"/>
    <mergeCell ref="I21:I23"/>
    <mergeCell ref="J21:J23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5:N26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5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 G25 K25 O25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J21:J23 R25:S25 J25:J27" xr:uid="{00000000-0002-0000-06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74" t="s">
        <v>497</v>
      </c>
      <c r="G2" s="775"/>
      <c r="H2" s="776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3" t="s">
        <v>469</v>
      </c>
      <c r="G4" s="733"/>
      <c r="H4" s="733"/>
      <c r="I4" s="777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7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8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8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8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8"/>
      <c r="B11" s="778">
        <v>1</v>
      </c>
      <c r="C11" s="583"/>
      <c r="D11" s="583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8"/>
      <c r="B12" s="778"/>
      <c r="C12" s="778">
        <v>1</v>
      </c>
      <c r="D12" s="583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городской округ Тольятти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8"/>
      <c r="B13" s="778"/>
      <c r="C13" s="778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городской округ Тольятти (36740000)</v>
      </c>
      <c r="I13" s="68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.6">
      <c r="A14" s="778">
        <v>2</v>
      </c>
      <c r="B14" s="314"/>
      <c r="C14" s="314"/>
      <c r="D14" s="314"/>
      <c r="F14" s="689" t="str">
        <f>"2." &amp;mergeValue(A14)</f>
        <v>2.2</v>
      </c>
      <c r="G14" s="537" t="s">
        <v>500</v>
      </c>
      <c r="H14" s="684" t="str">
        <f>IF('Перечень тарифов'!R25="","наименование отсутствует","" &amp; 'Перечень тарифов'!R25 &amp; "")</f>
        <v>наименование отсутствует</v>
      </c>
      <c r="I14" s="281" t="s">
        <v>598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8">
      <c r="A15" s="778"/>
      <c r="B15" s="314"/>
      <c r="C15" s="314"/>
      <c r="D15" s="314"/>
      <c r="F15" s="689" t="str">
        <f>"3." &amp;mergeValue(A15)</f>
        <v>3.2</v>
      </c>
      <c r="G15" s="537" t="s">
        <v>501</v>
      </c>
      <c r="H15" s="684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15" s="281" t="s">
        <v>596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8">
      <c r="A16" s="778"/>
      <c r="B16" s="314"/>
      <c r="C16" s="314"/>
      <c r="D16" s="314"/>
      <c r="F16" s="689" t="str">
        <f>"4."&amp;mergeValue(A16)</f>
        <v>4.2</v>
      </c>
      <c r="G16" s="537" t="s">
        <v>502</v>
      </c>
      <c r="H16" s="692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778"/>
      <c r="B17" s="778">
        <v>1</v>
      </c>
      <c r="C17" s="679"/>
      <c r="D17" s="679"/>
      <c r="F17" s="689" t="str">
        <f>"4."&amp;mergeValue(A17) &amp;"."&amp;mergeValue(B17)</f>
        <v>4.2.1</v>
      </c>
      <c r="G17" s="445" t="s">
        <v>600</v>
      </c>
      <c r="H17" s="684" t="str">
        <f>IF(region_name="","",region_name)</f>
        <v>Самарская область</v>
      </c>
      <c r="I17" s="281" t="s">
        <v>505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8">
      <c r="A18" s="778"/>
      <c r="B18" s="778"/>
      <c r="C18" s="778">
        <v>1</v>
      </c>
      <c r="D18" s="679"/>
      <c r="F18" s="689" t="str">
        <f>"4."&amp;mergeValue(A18) &amp;"."&amp;mergeValue(B18)&amp;"."&amp;mergeValue(C18)</f>
        <v>4.2.1.1</v>
      </c>
      <c r="G18" s="461" t="s">
        <v>503</v>
      </c>
      <c r="H18" s="684" t="str">
        <f>IF(Территории!H13="","","" &amp; Территории!H13 &amp; "")</f>
        <v>городской округ Тольятти</v>
      </c>
      <c r="I18" s="281" t="s">
        <v>506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7">
      <c r="A19" s="778"/>
      <c r="B19" s="778"/>
      <c r="C19" s="778"/>
      <c r="D19" s="679">
        <v>1</v>
      </c>
      <c r="F19" s="689" t="str">
        <f>"4."&amp;mergeValue(A19) &amp;"."&amp;mergeValue(B19)&amp;"."&amp;mergeValue(C19)&amp;"."&amp;mergeValue(D19)</f>
        <v>4.2.1.1.1</v>
      </c>
      <c r="G19" s="540" t="s">
        <v>504</v>
      </c>
      <c r="H19" s="684" t="str">
        <f>IF(Территории!R14="","","" &amp; Территории!R14 &amp; "")</f>
        <v>городской округ Тольятти (36740000)</v>
      </c>
      <c r="I19" s="680" t="s">
        <v>599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3" t="s">
        <v>601</v>
      </c>
      <c r="H21" s="773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E20" sqref="E20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64.125" style="34" customWidth="1"/>
    <col min="6" max="7" width="35.75" style="34" customWidth="1"/>
    <col min="8" max="8" width="115.75" style="34" customWidth="1"/>
    <col min="9" max="9" width="10.625" style="34"/>
    <col min="10" max="11" width="10.625" style="312"/>
    <col min="12" max="16384" width="10.6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81" t="s">
        <v>651</v>
      </c>
      <c r="E5" s="781"/>
      <c r="F5" s="781"/>
      <c r="G5" s="781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79" t="s">
        <v>469</v>
      </c>
      <c r="E7" s="779"/>
      <c r="F7" s="779"/>
      <c r="G7" s="779"/>
      <c r="H7" s="780" t="s">
        <v>470</v>
      </c>
    </row>
    <row r="8" spans="1:17" ht="22.8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80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604</v>
      </c>
      <c r="F10" s="699" t="s">
        <v>1795</v>
      </c>
      <c r="G10" s="700" t="s">
        <v>1796</v>
      </c>
      <c r="H10" s="782" t="s">
        <v>606</v>
      </c>
    </row>
    <row r="11" spans="1:17" ht="21" customHeight="1">
      <c r="A11" s="407"/>
      <c r="C11" s="86"/>
      <c r="D11" s="246" t="s">
        <v>52</v>
      </c>
      <c r="E11" s="601" t="s">
        <v>652</v>
      </c>
      <c r="F11" s="657" t="s">
        <v>1797</v>
      </c>
      <c r="G11" s="655" t="s">
        <v>1796</v>
      </c>
      <c r="H11" s="783"/>
    </row>
    <row r="12" spans="1:17" ht="21" customHeight="1">
      <c r="A12" s="97"/>
      <c r="C12" s="46"/>
      <c r="D12" s="246" t="s">
        <v>53</v>
      </c>
      <c r="E12" s="601" t="s">
        <v>607</v>
      </c>
      <c r="F12" s="657" t="s">
        <v>1798</v>
      </c>
      <c r="G12" s="655" t="s">
        <v>1799</v>
      </c>
      <c r="H12" s="783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608</v>
      </c>
      <c r="F13" s="657" t="s">
        <v>1800</v>
      </c>
      <c r="G13" s="655" t="s">
        <v>1799</v>
      </c>
      <c r="H13" s="783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84"/>
    </row>
    <row r="15" spans="1:17">
      <c r="D15" s="607"/>
      <c r="E15" s="607"/>
      <c r="F15" s="607"/>
      <c r="G15" s="607"/>
      <c r="H15" s="607"/>
    </row>
  </sheetData>
  <sheetProtection password="FA9C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rostec.ru/purchase/documents/" xr:uid="{00000000-0004-0000-0800-000000000000}"/>
    <hyperlink ref="F10" location="'Форма 3.11'!$F$10" tooltip="Кликните по гиперссылке, чтобы перейти по ссылке на обосновывающие документы или отредактировать её" display="ЕдиноеПоложениеозакупкеГосударственнойкорпорации«Ростех»" xr:uid="{00000000-0004-0000-08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541</vt:i4>
      </vt:variant>
    </vt:vector>
  </HeadingPairs>
  <TitlesOfParts>
    <vt:vector size="555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Форма 1.0.1 | Т-подкл</vt:lpstr>
      <vt:lpstr>Форма 3.12.3 | Т-подкл</vt:lpstr>
      <vt:lpstr>Комментарии</vt:lpstr>
      <vt:lpstr>Проверка</vt:lpstr>
      <vt:lpstr>activity</vt:lpstr>
      <vt:lpstr>add_CS_List05_2</vt:lpstr>
      <vt:lpstr>add_CS_List05_9</vt:lpstr>
      <vt:lpstr>add_CT_2</vt:lpstr>
      <vt:lpstr>add_CT_9</vt:lpstr>
      <vt:lpstr>add_MO_2</vt:lpstr>
      <vt:lpstr>add_MO_9</vt:lpstr>
      <vt:lpstr>add_MO_List05_2</vt:lpstr>
      <vt:lpstr>add_MO_List05_9</vt:lpstr>
      <vt:lpstr>add_MR_List05_2</vt:lpstr>
      <vt:lpstr>add_MR_List05_9</vt:lpstr>
      <vt:lpstr>add_Rate_2</vt:lpstr>
      <vt:lpstr>add_Rate_9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Людмила Л. Усольцева</cp:lastModifiedBy>
  <cp:lastPrinted>2013-08-29T08:11:20Z</cp:lastPrinted>
  <dcterms:created xsi:type="dcterms:W3CDTF">2004-05-21T07:18:45Z</dcterms:created>
  <dcterms:modified xsi:type="dcterms:W3CDTF">2019-11-28T12:15:00Z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